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drawings/drawing5.xml" ContentType="application/vnd.openxmlformats-officedocument.drawing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9705" windowHeight="6090" tabRatio="854" firstSheet="9" activeTab="15"/>
  </bookViews>
  <sheets>
    <sheet name="Narrative" sheetId="1" r:id="rId1"/>
    <sheet name="Table 1" sheetId="2" r:id="rId2"/>
    <sheet name="Table 2" sheetId="3" r:id="rId3"/>
    <sheet name="Table 2.1 (PE)" sheetId="4" r:id="rId4"/>
    <sheet name="Table 2.2 (OCAR)" sheetId="5" r:id="rId5"/>
    <sheet name="Table 2.2A (OV)" sheetId="6" r:id="rId6"/>
    <sheet name="Table 2.2B (GH)" sheetId="7" r:id="rId7"/>
    <sheet name="Table 3" sheetId="8" r:id="rId8"/>
    <sheet name="Table 3.1 (SPJ) - By Fungsi" sheetId="9" r:id="rId9"/>
    <sheet name="Table 3.1 (SPJ) - By Activiti" sheetId="10" r:id="rId10"/>
    <sheet name="Table 3.2 (SJ)" sheetId="11" r:id="rId11"/>
    <sheet name="Table 3.3 (Freeze)" sheetId="12" state="hidden" r:id="rId12"/>
    <sheet name="Summary Jawatan by Bahagian" sheetId="13" r:id="rId13"/>
    <sheet name="Summary Jawatan by Fungsi" sheetId="14" r:id="rId14"/>
    <sheet name="Table 4" sheetId="15" r:id="rId15"/>
    <sheet name="Table 5" sheetId="16" r:id="rId16"/>
    <sheet name="Sheet6" sheetId="17" r:id="rId17"/>
    <sheet name="Sheet1" sheetId="18" state="hidden" r:id="rId18"/>
    <sheet name="Sheet2" sheetId="19" state="hidden" r:id="rId19"/>
    <sheet name="Sheet3" sheetId="20" state="hidden" r:id="rId20"/>
  </sheets>
  <definedNames>
    <definedName name="NvsAnswerCol">"[.xls]ACCOUNTS!$A$4:$A$106"</definedName>
    <definedName name="NvsAnswerCol_3">"'[.xls]ACCOUNTS - REF'!$A$7:$A$109"</definedName>
    <definedName name="NvsASD">"V2002-07-05"</definedName>
    <definedName name="NvsASD_3">"V2002-07-04"</definedName>
    <definedName name="NvsAutoDrillOk">"VN"</definedName>
    <definedName name="NvsDrillHyperLink_3">"http://10.1.4.68/servlets/iclientservlet/FNDVLP/?ICType=Panel&amp;target=main&amp;menu=REPORT_BOOKS&amp;market=GBL&amp;panelGroupName=IC_RUN_DRILLDOWN&amp;Action=A&amp;SERVERNAME=____x0012_________&amp;NVS_INSTANCE=0_0"</definedName>
    <definedName name="NvsElapsedTime">0.000439814815763384</definedName>
    <definedName name="NvsElapsedTime_1">0</definedName>
    <definedName name="NvsElapsedTime_2">0</definedName>
    <definedName name="NvsElapsedTime_3">0.0038194444423425</definedName>
    <definedName name="NvsEndTime">37442.7902083333</definedName>
    <definedName name="NvsEndTime_1">37441.9310416667</definedName>
    <definedName name="NvsEndTime_2">37441.9310416667</definedName>
    <definedName name="NvsEndTime_3">37441.9361805556</definedName>
    <definedName name="NvsInstCritOpt_3">"R"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"%,X,RPF..BW,CNF.."</definedName>
    <definedName name="NvsNplSpec_3">"%,X,RNF..,CNF.."</definedName>
    <definedName name="NvsPanelBusUnit">"VGOBRN"</definedName>
    <definedName name="NvsPanelEffdt">"V1901-01-01"</definedName>
    <definedName name="NvsPanelSetid">"VTAFIS"</definedName>
    <definedName name="NvsQueryName_3">"A_BUDWB_ACC"</definedName>
    <definedName name="NvsReqBU">"VGOBRN"</definedName>
    <definedName name="NvsReqBUOnly">"VN"</definedName>
    <definedName name="NvsRowCount_3">103</definedName>
    <definedName name="NvsSheetType_3">"T"</definedName>
    <definedName name="NvsTransLed">"VN"</definedName>
    <definedName name="NvsTreeASD">"V2002-07-05"</definedName>
    <definedName name="NvsTreeASD_3">"V2002-07-04"</definedName>
    <definedName name="NvsUpdateOption_3">"N"</definedName>
    <definedName name="NvsValTbl.ACCOUNT">"GL_ACCOUNT_TBL"</definedName>
    <definedName name="NvsValTbl.DEPTID">"DEPT_TBL"</definedName>
    <definedName name="_xlnm.Print_Area" localSheetId="17">'Sheet1'!$A$1:$O$14</definedName>
    <definedName name="_xlnm.Print_Area" localSheetId="18">'Sheet2'!$A$1:$O$14</definedName>
    <definedName name="_xlnm.Print_Area" localSheetId="1">'Table 1'!$A$1:$M$34</definedName>
    <definedName name="_xlnm.Print_Area" localSheetId="2">'Table 2'!$A$1:$L$92</definedName>
    <definedName name="_xlnm.Print_Area" localSheetId="5">'Table 2.2A (OV)'!$A$1:$R$54</definedName>
    <definedName name="_xlnm.Print_Area" localSheetId="6">'Table 2.2B (GH)'!$A$1:$O$45</definedName>
    <definedName name="_xlnm.Print_Area" localSheetId="7">'Table 3'!$A$2:$M$60</definedName>
    <definedName name="_xlnm.Print_Area" localSheetId="10">'Table 3.2 (SJ)'!$A$1:$M$35</definedName>
    <definedName name="_xlnm.Print_Area" localSheetId="11">'Table 3.3 (Freeze)'!$A$1:$L$34</definedName>
    <definedName name="_xlnm.Print_Area" localSheetId="14">'Table 4'!$A$1:$J$40</definedName>
    <definedName name="_xlnm.Print_Area" localSheetId="15">'Table 5'!$A$1:$G$17</definedName>
    <definedName name="_xlnm.Print_Titles" localSheetId="1">'Table 1'!$2:$5</definedName>
    <definedName name="_xlnm.Print_Titles" localSheetId="2">'Table 2'!$1:$7</definedName>
    <definedName name="_xlnm.Print_Titles" localSheetId="7">'Table 3'!$1:$9</definedName>
    <definedName name="_xlnm.Print_Titles" localSheetId="10">'Table 3.2 (SJ)'!$1:$8</definedName>
    <definedName name="_xlnm.Print_Titles" localSheetId="11">'Table 3.3 (Freeze)'!$4:$4</definedName>
    <definedName name="_xlnm.Print_Titles" localSheetId="15">'Table 5'!$2:$5</definedName>
  </definedNames>
  <calcPr fullCalcOnLoad="1"/>
</workbook>
</file>

<file path=xl/comments11.xml><?xml version="1.0" encoding="utf-8"?>
<comments xmlns="http://schemas.openxmlformats.org/spreadsheetml/2006/main">
  <authors>
    <author>ERNI BINTI HJ YACUB</author>
  </authors>
  <commentList>
    <comment ref="J11" authorId="0">
      <text>
        <r>
          <rPr>
            <b/>
            <sz val="9"/>
            <rFont val="Tahoma"/>
            <family val="2"/>
          </rPr>
          <t>termasuk elaun khas, tkg boy/amah etc</t>
        </r>
      </text>
    </comment>
  </commentList>
</comments>
</file>

<file path=xl/comments8.xml><?xml version="1.0" encoding="utf-8"?>
<comments xmlns="http://schemas.openxmlformats.org/spreadsheetml/2006/main">
  <authors>
    <author>ERNI BINTI HJ YACUB</author>
  </authors>
  <commentList>
    <comment ref="I15" authorId="0">
      <text>
        <r>
          <rPr>
            <b/>
            <sz val="9"/>
            <rFont val="Tahoma"/>
            <family val="2"/>
          </rPr>
          <t>ERNI BINTI HJ YACUB:</t>
        </r>
        <r>
          <rPr>
            <sz val="9"/>
            <rFont val="Tahoma"/>
            <family val="2"/>
          </rPr>
          <t xml:space="preserve">
Pengisian jawatan &amp; kenaikan; jawatan dibagi kepada Bhg2</t>
        </r>
      </text>
    </comment>
    <comment ref="J15" authorId="0">
      <text>
        <r>
          <rPr>
            <b/>
            <sz val="9"/>
            <rFont val="Tahoma"/>
            <family val="2"/>
          </rPr>
          <t>ERNI BINTI HJ YACUB:</t>
        </r>
        <r>
          <rPr>
            <sz val="9"/>
            <rFont val="Tahoma"/>
            <family val="2"/>
          </rPr>
          <t xml:space="preserve">
kenaikan
</t>
        </r>
      </text>
    </comment>
    <comment ref="M15" authorId="0">
      <text>
        <r>
          <rPr>
            <b/>
            <sz val="9"/>
            <rFont val="Tahoma"/>
            <family val="2"/>
          </rPr>
          <t>ERNI BINTI HJ YACUB:</t>
        </r>
        <r>
          <rPr>
            <sz val="9"/>
            <rFont val="Tahoma"/>
            <family val="2"/>
          </rPr>
          <t xml:space="preserve">
kenaikan</t>
        </r>
      </text>
    </comment>
    <comment ref="F33" authorId="0">
      <text>
        <r>
          <rPr>
            <b/>
            <sz val="9"/>
            <rFont val="Tahoma"/>
            <family val="2"/>
          </rPr>
          <t>seconded: YM Saiful &amp; Erma</t>
        </r>
      </text>
    </comment>
    <comment ref="F34" authorId="0">
      <text>
        <r>
          <rPr>
            <b/>
            <sz val="9"/>
            <rFont val="Tahoma"/>
            <family val="2"/>
          </rPr>
          <t xml:space="preserve">seconded from hasil : hermalina hj shahminan
</t>
        </r>
      </text>
    </comment>
    <comment ref="C39" authorId="0">
      <text>
        <r>
          <rPr>
            <b/>
            <sz val="9"/>
            <rFont val="Tahoma"/>
            <family val="2"/>
          </rPr>
          <t>termasuk PHNUR</t>
        </r>
      </text>
    </comment>
    <comment ref="J11" authorId="0">
      <text>
        <r>
          <rPr>
            <b/>
            <sz val="9"/>
            <rFont val="Tahoma"/>
            <family val="2"/>
          </rPr>
          <t>termasuk elaun khas, tkg boy/amah etc</t>
        </r>
      </text>
    </comment>
    <comment ref="L15" authorId="0">
      <text>
        <r>
          <rPr>
            <b/>
            <sz val="9"/>
            <rFont val="Tahoma"/>
            <family val="2"/>
          </rPr>
          <t>ERNI BINTI HJ YACUB:</t>
        </r>
        <r>
          <rPr>
            <sz val="9"/>
            <rFont val="Tahoma"/>
            <family val="2"/>
          </rPr>
          <t xml:space="preserve">
kenaikan</t>
        </r>
      </text>
    </comment>
  </commentList>
</comments>
</file>

<file path=xl/sharedStrings.xml><?xml version="1.0" encoding="utf-8"?>
<sst xmlns="http://schemas.openxmlformats.org/spreadsheetml/2006/main" count="825" uniqueCount="362">
  <si>
    <t>$</t>
  </si>
  <si>
    <t>G</t>
  </si>
  <si>
    <t>B</t>
  </si>
  <si>
    <t xml:space="preserve"> </t>
  </si>
  <si>
    <t>Management and Administration</t>
  </si>
  <si>
    <t xml:space="preserve">PROCUREMENT MANAGEMENT </t>
  </si>
  <si>
    <t>BUDGET MANAGEMENT</t>
  </si>
  <si>
    <t>REVENUE MANAGEMENT</t>
  </si>
  <si>
    <t>RESEARCH AND INTERNATIONAL RELATIONS</t>
  </si>
  <si>
    <t>PAYMENTS ON BEHALF OF GOVERNMENT</t>
  </si>
  <si>
    <t>Management</t>
  </si>
  <si>
    <t>(Financial category only: staff not explictly assigned)</t>
  </si>
  <si>
    <t>Bonus</t>
  </si>
  <si>
    <t>Menteri Kewangan</t>
  </si>
  <si>
    <t>Pejabat Setiausaha Tetap/ Timbalan Setiausaha Tetap</t>
  </si>
  <si>
    <t>Bahagian Pentadbiran</t>
  </si>
  <si>
    <t>Unit Perkembangan Sumber Tenaga Manusia</t>
  </si>
  <si>
    <t>Unit Teknologi Maklumat</t>
  </si>
  <si>
    <t>Pegawai-Pegawai Yang Dipinjamkan</t>
  </si>
  <si>
    <t>Pejabat Menteri Kewangan II di JPM/ Timbalan MK</t>
  </si>
  <si>
    <t>Unit Audit Dalaman</t>
  </si>
  <si>
    <t>Bahagian Perbelanjaan</t>
  </si>
  <si>
    <t>Bahagian Hasil</t>
  </si>
  <si>
    <t>ROC/ROB</t>
  </si>
  <si>
    <t>Bahagian Penyelidikan dan Antarabangsa</t>
  </si>
  <si>
    <t>Lembaga Tawaran Negara</t>
  </si>
  <si>
    <t>Unit Pelaburan</t>
  </si>
  <si>
    <t>POSTS 2012/2013</t>
  </si>
  <si>
    <t>POSTS 2013/2014</t>
  </si>
  <si>
    <t>JUMLAH</t>
  </si>
  <si>
    <t>Middle Manager</t>
  </si>
  <si>
    <t>Technical Support Staff</t>
  </si>
  <si>
    <t>Clerical &amp; Others</t>
  </si>
  <si>
    <t>Clerical &amp; Other</t>
  </si>
  <si>
    <t/>
  </si>
  <si>
    <t>kosong</t>
  </si>
  <si>
    <t>Jawatan Kosong</t>
  </si>
  <si>
    <t>New Spending Proposal</t>
  </si>
  <si>
    <t>17/18</t>
  </si>
  <si>
    <t>% (+/-)</t>
  </si>
  <si>
    <t>001/001</t>
  </si>
  <si>
    <t>001/000</t>
  </si>
  <si>
    <t>002/000</t>
  </si>
  <si>
    <t>003/000</t>
  </si>
  <si>
    <t>004/000</t>
  </si>
  <si>
    <t>005/000</t>
  </si>
  <si>
    <t>006/000</t>
  </si>
  <si>
    <t>Gaji Kakitangan</t>
  </si>
  <si>
    <t>Perbelanjaan Berulang-Ulang</t>
  </si>
  <si>
    <t>Perbelanjaan Khas</t>
  </si>
  <si>
    <t>001/002</t>
  </si>
  <si>
    <t>001/003</t>
  </si>
  <si>
    <t>001/005</t>
  </si>
  <si>
    <t>001/006</t>
  </si>
  <si>
    <t>a</t>
  </si>
  <si>
    <t>b</t>
  </si>
  <si>
    <t>c</t>
  </si>
  <si>
    <t>d
(a+b+c=d)</t>
  </si>
  <si>
    <t>e</t>
  </si>
  <si>
    <t>f</t>
  </si>
  <si>
    <t>Peratus Perubahan</t>
  </si>
  <si>
    <t>j</t>
  </si>
  <si>
    <t xml:space="preserve">Cadangan Perbelanjaan Baru: </t>
  </si>
  <si>
    <t>Jumlah Keseluruhan Cadangan Perbelanjaan Baru (B1)</t>
  </si>
  <si>
    <t>002/001</t>
  </si>
  <si>
    <t>002/002</t>
  </si>
  <si>
    <t>002/003</t>
  </si>
  <si>
    <t>002/004</t>
  </si>
  <si>
    <t>Jumlah Keseluruhan Cadangan Perbelanjaan Baru (B2)</t>
  </si>
  <si>
    <t>003/001</t>
  </si>
  <si>
    <t>003/002</t>
  </si>
  <si>
    <t>003/003</t>
  </si>
  <si>
    <t>003/004</t>
  </si>
  <si>
    <t>003/005</t>
  </si>
  <si>
    <t>Jumlah Keseluruhan Cadangan Perbelanjaan Baru (B3)</t>
  </si>
  <si>
    <t>004/001</t>
  </si>
  <si>
    <t>004/002</t>
  </si>
  <si>
    <t>004/003</t>
  </si>
  <si>
    <t>004/004</t>
  </si>
  <si>
    <t>Jumlah Keseluruhan Cadangan Perbelanjaan Baru (B4)</t>
  </si>
  <si>
    <t>005/001</t>
  </si>
  <si>
    <t>005/002</t>
  </si>
  <si>
    <t>005/003</t>
  </si>
  <si>
    <t>005/004</t>
  </si>
  <si>
    <t>Jumlah Keseluruhan Cadangan Perbelanjaan Baru (B5)</t>
  </si>
  <si>
    <t>006/001</t>
  </si>
  <si>
    <t>006/002</t>
  </si>
  <si>
    <t>006/003</t>
  </si>
  <si>
    <t>006/004</t>
  </si>
  <si>
    <t>Jumlah Keseluruhan Cadangan Perbelanjaan Baru (B6)</t>
  </si>
  <si>
    <t>Jumlah Keseluruhan Anggaran Perbelanjaan Program Penyelidikan dan Hubungan Antarabangsa (A5+B5)</t>
  </si>
  <si>
    <t>Jumlah Keseluruhan Anggaran Perbelanjaan Program Pengurusan Perolehan (A6+B6)</t>
  </si>
  <si>
    <t>Jumlah Keseluruhan Cadangan Perbelanjaan Baru bagi Kementerian/Jabatan</t>
  </si>
  <si>
    <t>Anggaran Perbelanjaan Kementerian/Jabatan</t>
  </si>
  <si>
    <t>Pengurusan Pertengahan</t>
  </si>
  <si>
    <t>Kakitangan Dokongan</t>
  </si>
  <si>
    <t>Perkeranian dan Lain-Lain</t>
  </si>
  <si>
    <t>Program</t>
  </si>
  <si>
    <t>Indikator</t>
  </si>
  <si>
    <t>Jadual 5: Objektif Program serta Maklumat Prestasi</t>
  </si>
  <si>
    <t>Dept ID/ Akaun/
Kod</t>
  </si>
  <si>
    <t>Dept ID/ Kod</t>
  </si>
  <si>
    <t>Jadual 1: Ringkasan Permohonan Anggaran Perbelanjaan</t>
  </si>
  <si>
    <t>Program dan Aktiviti</t>
  </si>
  <si>
    <t>Jadual 2: Anggaran Perbelanjaan menurut Program dan Aktiviti</t>
  </si>
  <si>
    <t>Jadual 3: Anggaran Gaji Kakitangan menurut Fungsi Jawatan</t>
  </si>
  <si>
    <t>Program / Fungsi Jawatan</t>
  </si>
  <si>
    <t>Perjawatan</t>
  </si>
  <si>
    <t>18/19</t>
  </si>
  <si>
    <t>JUMLAH GAJI KAKITANGAN</t>
  </si>
  <si>
    <t>Petunjuk Prestasi Utama</t>
  </si>
  <si>
    <t xml:space="preserve">Jumlah Keseluruhan </t>
  </si>
  <si>
    <t>Jadual 1.1 Rancangan Kemajuan Negara</t>
  </si>
  <si>
    <t>Projek</t>
  </si>
  <si>
    <t>Peruntukan RKN10</t>
  </si>
  <si>
    <t>Kos Projek</t>
  </si>
  <si>
    <t>Pengurusan Atasan</t>
  </si>
  <si>
    <t>2xxxxx</t>
  </si>
  <si>
    <t>Program 1</t>
  </si>
  <si>
    <t>Program 2</t>
  </si>
  <si>
    <t>Program 3</t>
  </si>
  <si>
    <t>Program 4</t>
  </si>
  <si>
    <t>Program 5</t>
  </si>
  <si>
    <t>Program 6</t>
  </si>
  <si>
    <t>Aktiviti</t>
  </si>
  <si>
    <t>Aktiviti 1</t>
  </si>
  <si>
    <t>Aktiviti 2</t>
  </si>
  <si>
    <t>Aktiviti 3</t>
  </si>
  <si>
    <t>Aktiviti 4</t>
  </si>
  <si>
    <t>Aktiviti 5</t>
  </si>
  <si>
    <t>Aktiviti 6</t>
  </si>
  <si>
    <t>Projek 1</t>
  </si>
  <si>
    <t>Projek 2</t>
  </si>
  <si>
    <t>Projek 3</t>
  </si>
  <si>
    <t xml:space="preserve">Kementerian/Jabatan </t>
  </si>
  <si>
    <t>PROGRAM 1</t>
  </si>
  <si>
    <t>PROGRAM 2</t>
  </si>
  <si>
    <t>PROGRAM 3</t>
  </si>
  <si>
    <t>PROGRAM 4</t>
  </si>
  <si>
    <t>PROGRAM 5</t>
  </si>
  <si>
    <t>PROGRAM 6</t>
  </si>
  <si>
    <t>Kementerian/Jabatan</t>
  </si>
  <si>
    <t>Jadual 4: Perbelanjaan mengikut Klasifikasi Ekonomi</t>
  </si>
  <si>
    <t>JENIS PERBELANJAAN</t>
  </si>
  <si>
    <t>GAJI KAKITANGAN</t>
  </si>
  <si>
    <t>Gaji</t>
  </si>
  <si>
    <t>Elaun-Elaun</t>
  </si>
  <si>
    <t>PERBELANJAAN BERULANG-ULANG</t>
  </si>
  <si>
    <t>Open Vote dan Gaji Hari</t>
  </si>
  <si>
    <t>Utiliti</t>
  </si>
  <si>
    <t>Pemeliharaan Aset</t>
  </si>
  <si>
    <t>Perbelanjaan Operasi</t>
  </si>
  <si>
    <t>Lain-Lain</t>
  </si>
  <si>
    <t>Visi</t>
  </si>
  <si>
    <t>Misi</t>
  </si>
  <si>
    <t>Keterangan Visi</t>
  </si>
  <si>
    <t>Keterangan Misi</t>
  </si>
  <si>
    <t>Program 1: Nama Program</t>
  </si>
  <si>
    <t xml:space="preserve">Program 2: Nama Program </t>
  </si>
  <si>
    <t>Setiap program perlulah disertakan penerangan ringkas strategi pengurusan perbelanjaan sebagai pengenalan kepada permohonan anggaran perbelanjaan berdasarkan Program. Ringkasan strategi tersebut perlu menghuraikan cadangan langkah-langkah dalam penggunaan peruntukan bagi mencapai matlamat utama setiap Program dan juga kaitannya kepada objektif pembangunan sosio-ekonomi sektor berkenaan.</t>
  </si>
  <si>
    <t>Bil Jawatan</t>
  </si>
  <si>
    <t>Fungsi Jawatan</t>
  </si>
  <si>
    <t>Kenaikan Gaji</t>
  </si>
  <si>
    <t>Lain-Lain Bayaran dan Sumbangan</t>
  </si>
  <si>
    <t>Jumlah Keseluruhan</t>
  </si>
  <si>
    <t>Kadar</t>
  </si>
  <si>
    <t>Tarikh</t>
  </si>
  <si>
    <t>Elaun Sara Hidup</t>
  </si>
  <si>
    <t>TAP</t>
  </si>
  <si>
    <t>PCT</t>
  </si>
  <si>
    <t>Nama Program 1:</t>
  </si>
  <si>
    <t>Program 2:</t>
  </si>
  <si>
    <t>Kadar Sebulan/Sehari</t>
  </si>
  <si>
    <t>Superscale C ke atas</t>
  </si>
  <si>
    <t>Division III</t>
  </si>
  <si>
    <t>Division IV hingga V</t>
  </si>
  <si>
    <t>Division II hingga Kumpulan 1</t>
  </si>
  <si>
    <t>Sebagai misalan Doktor, Jururawat, Guru, Pengetua, Jurutera, Juruukur, Arkitek dan sebagainya.</t>
  </si>
  <si>
    <t>Nama</t>
  </si>
  <si>
    <t>Jawatan</t>
  </si>
  <si>
    <t>Sukatan Gaji</t>
  </si>
  <si>
    <t>No. Kad Pengenalan</t>
  </si>
  <si>
    <t>KEMENTERIAN/JABATAN: __________________________</t>
  </si>
  <si>
    <t>Business Unit: SX01A - JABATAN ___________________</t>
  </si>
  <si>
    <t xml:space="preserve">PCT </t>
  </si>
  <si>
    <t xml:space="preserve">Kementerian dan Jabatan juga perlu menghadapkan ringkasan pencapaian Kementerian atau Jabatan berkenaan bagi Tahun Kewangan sebelumnya. </t>
  </si>
  <si>
    <t>B00100</t>
  </si>
  <si>
    <t xml:space="preserve">B00201 </t>
  </si>
  <si>
    <t xml:space="preserve">B00405 </t>
  </si>
  <si>
    <t xml:space="preserve">B00606 </t>
  </si>
  <si>
    <t>(Sila masukkan akaun-akaun lain yang berkaitan)</t>
  </si>
  <si>
    <t>Program 3:</t>
  </si>
  <si>
    <t>Pengarah Superscale C</t>
  </si>
  <si>
    <t>Penolong Pengarah Kumpulan 2</t>
  </si>
  <si>
    <t>Pegawai Kewangan B3</t>
  </si>
  <si>
    <t>Pegawai Kewangan B2/B2 EB3</t>
  </si>
  <si>
    <t>Penolong Pegawai C3-4 EB5</t>
  </si>
  <si>
    <t>Penolong Pegawai Kewangan Tingkat I C3-4 EB5</t>
  </si>
  <si>
    <t>Kerani Kewangan D1-2-3 EB4-5</t>
  </si>
  <si>
    <t>Kerani D1-2-3 EB4-5</t>
  </si>
  <si>
    <t>Jumlah Cadangan Perbelanjaan Baseline  (A1)</t>
  </si>
  <si>
    <t>Jumlah Cadangan Perbelanjaan Baseline  (A2)</t>
  </si>
  <si>
    <t>Jumlah Cadangan Perbelanjaan Baseline  (A3)</t>
  </si>
  <si>
    <t>Jumlah Cadangan Perbelanjaan Baseline  (A4)</t>
  </si>
  <si>
    <t>Jumlah Cadangan Perbelanjaan Baseline  (A5)</t>
  </si>
  <si>
    <t>Jumlah Cadangan Perbelanjaan Baseline  (A6)</t>
  </si>
  <si>
    <t>Jumlah Keseluruhan Cadangan Perbelanjaan Baseline bagi Kementerian/Jabatan</t>
  </si>
  <si>
    <t xml:space="preserve">Fungsi Jawatan Standard: </t>
  </si>
  <si>
    <t xml:space="preserve">Fungsi Jawatan Unik: </t>
  </si>
  <si>
    <t>Program dan Objektif Dasar bagi TK 2017/2018 - 2019/2020</t>
  </si>
  <si>
    <t>Pencapaian Utama Kementerian/Jabatan Tahun Kewangan 2016/2017</t>
  </si>
  <si>
    <t>19/20</t>
  </si>
  <si>
    <t>Tahun Kewangan 2019/2020
Sasaran</t>
  </si>
  <si>
    <t>001/004</t>
  </si>
  <si>
    <t>Vote</t>
  </si>
  <si>
    <t>RANCANGAN KEMAJUAN NEGARA</t>
  </si>
  <si>
    <t>Gaji pada 31/03/17</t>
  </si>
  <si>
    <t>Gaji Dianggarkan 2017/2018</t>
  </si>
  <si>
    <t>Lain-Lain Hal</t>
  </si>
  <si>
    <t>G01100</t>
  </si>
  <si>
    <t>G02100</t>
  </si>
  <si>
    <t>G03100</t>
  </si>
  <si>
    <t>G04100</t>
  </si>
  <si>
    <t>G06100</t>
  </si>
  <si>
    <t>G06101</t>
  </si>
  <si>
    <t>Kurnia Elaun Khas</t>
  </si>
  <si>
    <t>Tabung Amanah Pekerja</t>
  </si>
  <si>
    <t>Persaraan Caruman Tambahan (PCT)</t>
  </si>
  <si>
    <t>(Sila nyatakan Aktiviti berkenaan) 
[Bagi Cadangan Anggaran Perbelanjaan 2017/2018 sahaja]:</t>
  </si>
  <si>
    <t>Elaun Boy/ Tukang Masak/ Amah</t>
  </si>
  <si>
    <t>Elaun Sara 
Hidup</t>
  </si>
  <si>
    <t>Elaun Lebih Masa</t>
  </si>
  <si>
    <t>Elaun Perjalanan Tetap/ Hitung Kilometer/ Rumah Pejabat</t>
  </si>
  <si>
    <t>Elaun Gangguan</t>
  </si>
  <si>
    <t>B00111</t>
  </si>
  <si>
    <t>B00116</t>
  </si>
  <si>
    <t>Program Yang Didokong</t>
  </si>
  <si>
    <t>K</t>
  </si>
  <si>
    <t>PERBELANJAAN KHAS</t>
  </si>
  <si>
    <t>K0001</t>
  </si>
  <si>
    <t>K0002</t>
  </si>
  <si>
    <t>K0003</t>
  </si>
  <si>
    <t>Teknologi Maklumat</t>
  </si>
  <si>
    <t>Perkembangan Sumber Tenaga Manusia</t>
  </si>
  <si>
    <t>G01000</t>
  </si>
  <si>
    <t>B00110</t>
  </si>
  <si>
    <t>B00200</t>
  </si>
  <si>
    <t>B00400</t>
  </si>
  <si>
    <t>B00600</t>
  </si>
  <si>
    <t>B00700</t>
  </si>
  <si>
    <t>B00900</t>
  </si>
  <si>
    <t>JUMLAH PERBELANJAAN BIASA [a]</t>
  </si>
  <si>
    <t>JUMLAH PERBELANJAAN KEMAJUAN [b]</t>
  </si>
  <si>
    <t>JUMLAH KESELURUHAN [c] = [a]+[b]</t>
  </si>
  <si>
    <t>B00185</t>
  </si>
  <si>
    <r>
      <t xml:space="preserve">Jumlah Keseluruhan
</t>
    </r>
    <r>
      <rPr>
        <b/>
        <sz val="11"/>
        <color indexed="8"/>
        <rFont val="Tahoma"/>
        <family val="2"/>
      </rPr>
      <t>[a]</t>
    </r>
  </si>
  <si>
    <r>
      <t xml:space="preserve">Jumlah
</t>
    </r>
    <r>
      <rPr>
        <b/>
        <sz val="11"/>
        <color indexed="8"/>
        <rFont val="Tahoma"/>
        <family val="2"/>
      </rPr>
      <t>[b-a]</t>
    </r>
  </si>
  <si>
    <r>
      <t xml:space="preserve">%
</t>
    </r>
    <r>
      <rPr>
        <b/>
        <sz val="11"/>
        <color indexed="8"/>
        <rFont val="Tahoma"/>
        <family val="2"/>
      </rPr>
      <t>[(b-a)/a]</t>
    </r>
  </si>
  <si>
    <t>2xxxx</t>
  </si>
  <si>
    <r>
      <t xml:space="preserve">Jumlah Keseluruhan
</t>
    </r>
    <r>
      <rPr>
        <b/>
        <sz val="11"/>
        <color indexed="8"/>
        <rFont val="Tahoma"/>
        <family val="2"/>
      </rPr>
      <t>[b]</t>
    </r>
  </si>
  <si>
    <t>B00142</t>
  </si>
  <si>
    <t>B00143</t>
  </si>
  <si>
    <t>Elaun 
Perjamuan</t>
  </si>
  <si>
    <t>g
(e+f=g)</t>
  </si>
  <si>
    <t>h = (g-d)/d</t>
  </si>
  <si>
    <t>i</t>
  </si>
  <si>
    <t xml:space="preserve">Nota: Sila rujuk Garispanduan Tatacara Penyediaan Anggaran Perbelanjaan Berdasarkan Kaedah Programme and Performance Budgeting (PPB) yang telah dikelilingkan melalui Surat Pemberitahuan Kementerian Kewangan bil: 14/2015 bertarikh 1 Ogos 2015 dan Surat Pemberitahuan Kementerian Kewangan bil: 1/2016 bertarikh 25 Jun 2016. </t>
  </si>
  <si>
    <t>Diluluskan 2016/2017</t>
  </si>
  <si>
    <t>Jumlah Keseluruhan Anggaran Perbelanjaan Biasa</t>
  </si>
  <si>
    <t>Anggaran 2017/2018</t>
  </si>
  <si>
    <t>Anggaran 2018/2019</t>
  </si>
  <si>
    <t>Anggaran 2019/2020</t>
  </si>
  <si>
    <t>Jumlah Keseluruhan Anggaran Perbelanjaan Kemajuan</t>
  </si>
  <si>
    <t>Ringkasan Anggaran Perbelanjaan Tahun Kewangan 2017/2018</t>
  </si>
  <si>
    <t>i.</t>
  </si>
  <si>
    <t xml:space="preserve">ii. </t>
  </si>
  <si>
    <t>JUMLAH KESELURUHAN</t>
  </si>
  <si>
    <t xml:space="preserve">Kod/ Akaun </t>
  </si>
  <si>
    <t>Anggaran</t>
  </si>
  <si>
    <t>2018/2019</t>
  </si>
  <si>
    <t>2019/2020</t>
  </si>
  <si>
    <t>Had</t>
  </si>
  <si>
    <t>Lain-Lain Bayaran Caruman Tambahan</t>
  </si>
  <si>
    <t>Jumlah</t>
  </si>
  <si>
    <t>Jadual 3.3: Senarai Jawatan Kosong Yang Dicadangkan Untuk Dibekukan Tahun Kewangan 2017/2018</t>
  </si>
  <si>
    <t xml:space="preserve">2017/2018
berdasarkan pembekuan Jabatan </t>
  </si>
  <si>
    <t>Akaun</t>
  </si>
  <si>
    <t>BANGUNAN AWAM</t>
  </si>
  <si>
    <t>P</t>
  </si>
  <si>
    <t>Jumlah Gaji Pembekuan
2016/2017</t>
  </si>
  <si>
    <t>Jumlah Gaji Cadangan Pembekuan
2017/2018</t>
  </si>
  <si>
    <t>Jumlah Gaji Cadangan Pembekuan
2018/2019</t>
  </si>
  <si>
    <t>Jumlah Gaji Cadangan Pembekuan
2019/2020</t>
  </si>
  <si>
    <t>Agensi Pelaksana</t>
  </si>
  <si>
    <t>Cadangan pembekuan jawatan kosong oleh Jabatan
17/18</t>
  </si>
  <si>
    <t>2017/2018
berdasarkan pembekuan Jabatan</t>
  </si>
  <si>
    <t>Perjawatan 17/18</t>
  </si>
  <si>
    <t>Jumlah Keseluruhan Anggaran Perbelanjaan Program 1 (A1+B1)</t>
  </si>
  <si>
    <t>Jumlah Keseluruhan Anggaran Perbelanjaan Program 2 (A2+B2)</t>
  </si>
  <si>
    <t>Jumlah Keseluruhan Anggaran Perbelanjaan Program 3 (A3+B3)</t>
  </si>
  <si>
    <t>Jumlah Keseluruhan Anggaran Perbelanjaan Program 4 (A4+B4)</t>
  </si>
  <si>
    <t>Kosong</t>
  </si>
  <si>
    <t>DATA JAWATAN TETAP 2018/2019 MENGIKUT FUNGSI</t>
  </si>
  <si>
    <t xml:space="preserve">JABATAN…………………………………...  2018/2019 </t>
  </si>
  <si>
    <t>TAMBAHAN</t>
  </si>
  <si>
    <t>PENGURANGAN</t>
  </si>
  <si>
    <t>2017/2018</t>
  </si>
  <si>
    <t>KEKOSONGAN SEHINGGA SEPTEMBER 2017</t>
  </si>
  <si>
    <t xml:space="preserve">TAMBAHAN </t>
  </si>
  <si>
    <t>TAMBAHAN BERSIH</t>
  </si>
  <si>
    <t>Jawatan pindah dari Program</t>
  </si>
  <si>
    <t>Jawatan pindah dari Fungsi</t>
  </si>
  <si>
    <t>Jawatan pindah dari Jabatan</t>
  </si>
  <si>
    <t>Tambahan Jawatan</t>
  </si>
  <si>
    <t>Jawatan diadakan secara trade off</t>
  </si>
  <si>
    <t>Jawatan diadakan melalui Waran Perjawatan</t>
  </si>
  <si>
    <t>Jawatan diadakan secara trade off melalui Waran Perjawatan</t>
  </si>
  <si>
    <t>Jawatan pindah ke Program</t>
  </si>
  <si>
    <t>Jawatan pindah ke Fungsi</t>
  </si>
  <si>
    <t>Jawatan di pindah ke Jabatan</t>
  </si>
  <si>
    <t xml:space="preserve">Pengurangan Jawatan </t>
  </si>
  <si>
    <t>Jawatan ditiadakan secara trade off</t>
  </si>
  <si>
    <t>Jawatan ditiadakan melalui Waran Perjawatan</t>
  </si>
  <si>
    <t>Jawatan ditiadakan secara trade off melalui Waran Perjawatan</t>
  </si>
  <si>
    <t>Juruukur Bahan</t>
  </si>
  <si>
    <t>RINGKASAN</t>
  </si>
  <si>
    <t>DATA JAWATAN TETAP 2018/2019 MENGIKUT BAHAGIAN</t>
  </si>
  <si>
    <t>TAMBAHAN/               PENGURANGAN BERSIH</t>
  </si>
  <si>
    <t>Menteri</t>
  </si>
  <si>
    <t>Timbalan Menteri</t>
  </si>
  <si>
    <t>Setiausaha Tetap</t>
  </si>
  <si>
    <t>Timbalan Setiausaha Tetap</t>
  </si>
  <si>
    <t>Bahagian I</t>
  </si>
  <si>
    <t>Bahagian II</t>
  </si>
  <si>
    <t>Bahagian III</t>
  </si>
  <si>
    <t>Bahagian IV</t>
  </si>
  <si>
    <t>Bahagian V</t>
  </si>
  <si>
    <t>Diluluskan 2017/2018</t>
  </si>
  <si>
    <t>HAD 2018/2019</t>
  </si>
  <si>
    <t>PERMOHONAN 2018/2019</t>
  </si>
  <si>
    <t>PERBEZAAN PERMOHONAN DARIPADA HAD 2018/2019</t>
  </si>
  <si>
    <t>Anggaran 2020/2021</t>
  </si>
  <si>
    <t>2020/2021</t>
  </si>
  <si>
    <t>Jadual 2.1: Perkiraan Anggaran Gaji Kakitangan Bagi Tahun Kewangan 2018/2019</t>
  </si>
  <si>
    <t>Jadual 2.2: Perkiraan Anggaran Perbelanjaan Berulang-Ulang Bagi Tahun Kewangan 2018/2019</t>
  </si>
  <si>
    <t>Jadual 2.2A: Borang Perkiraan Perbelanjaan Berulang-Ulang (Open Vote) Tahun Kewangan 2018/2019</t>
  </si>
  <si>
    <t>Jadual 2.2B: Borang Perkiraan Perbelanjaan Berulang-Ulang (Gaji Hari) Tahun Kewangan 2018/2019</t>
  </si>
  <si>
    <t>Gaji pada 31/03/18</t>
  </si>
  <si>
    <t>Gaji Dianggarkan 2018/2019</t>
  </si>
  <si>
    <t>20/21</t>
  </si>
  <si>
    <t>Jadual 3.1: Perkiraan Perbelanjaan Gaji Kakitangan Yang Dianggarkan bagi Tahun Kewangan 2018/2019</t>
  </si>
  <si>
    <t>Jawatan Kosong Yang Telah Ditiadakan 
17/18</t>
  </si>
  <si>
    <t>Jawatan Kosong
17/18</t>
  </si>
  <si>
    <t>Perjawatan 18/19</t>
  </si>
  <si>
    <t>11XX</t>
  </si>
  <si>
    <t>11XX-001</t>
  </si>
  <si>
    <t>11XX-002</t>
  </si>
  <si>
    <t>11XX-003</t>
  </si>
  <si>
    <t>Tahun Kewangan 2016/2017
 Sebenar</t>
  </si>
  <si>
    <t>Tahun Kewangan 2017/2018
Anggaran</t>
  </si>
  <si>
    <t>Tahun Kewangan 2018/2019
Sasaran</t>
  </si>
  <si>
    <t>Tahun Kewangan 2020/2021
Sasaran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</si>
</sst>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US$&quot;#,##0;\-&quot;US$&quot;#,##0"/>
    <numFmt numFmtId="168" formatCode="[$-409]d\-mmm;@"/>
    <numFmt numFmtId="169" formatCode="_(* #,##0.00_);_(* &quot;\&quot;&quot;\&quot;&quot;\&quot;\(#,##0.00&quot;\&quot;&quot;\&quot;&quot;\&quot;\);_(* &quot;-&quot;??_);_(@_)"/>
    <numFmt numFmtId="170" formatCode="General_)"/>
    <numFmt numFmtId="171" formatCode="0.0%"/>
    <numFmt numFmtId="172" formatCode="_(&quot;$&quot;* #,##0_);_(&quot;$&quot;* \(#,##0\);_(&quot;$&quot;* &quot;-&quot;??_);_(@_)"/>
  </numFmts>
  <fonts count="1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Courier"/>
      <family val="3"/>
    </font>
    <font>
      <b/>
      <sz val="11"/>
      <color indexed="8"/>
      <name val="Tahoma"/>
      <family val="2"/>
    </font>
    <font>
      <sz val="11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name val="Calibri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9"/>
      <color indexed="8"/>
      <name val="Tahoma"/>
      <family val="2"/>
    </font>
    <font>
      <i/>
      <sz val="9"/>
      <name val="Calibri"/>
      <family val="2"/>
    </font>
    <font>
      <b/>
      <sz val="9"/>
      <color indexed="8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2"/>
      <color indexed="8"/>
      <name val="Tahoma"/>
      <family val="2"/>
    </font>
    <font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sz val="12"/>
      <color indexed="8"/>
      <name val="Tahoma"/>
      <family val="2"/>
    </font>
    <font>
      <sz val="14"/>
      <color indexed="8"/>
      <name val="Tahoma"/>
      <family val="2"/>
    </font>
    <font>
      <b/>
      <sz val="9"/>
      <color indexed="30"/>
      <name val="Tahoma"/>
      <family val="2"/>
    </font>
    <font>
      <sz val="9"/>
      <color indexed="30"/>
      <name val="Tahoma"/>
      <family val="2"/>
    </font>
    <font>
      <b/>
      <sz val="8"/>
      <color indexed="30"/>
      <name val="Tahoma"/>
      <family val="2"/>
    </font>
    <font>
      <sz val="11"/>
      <color indexed="30"/>
      <name val="Tahoma"/>
      <family val="2"/>
    </font>
    <font>
      <sz val="11"/>
      <color indexed="62"/>
      <name val="Tahoma"/>
      <family val="2"/>
    </font>
    <font>
      <b/>
      <sz val="11"/>
      <color indexed="30"/>
      <name val="Tahoma"/>
      <family val="2"/>
    </font>
    <font>
      <b/>
      <sz val="16"/>
      <color indexed="8"/>
      <name val="Tahoma"/>
      <family val="2"/>
    </font>
    <font>
      <sz val="16"/>
      <color indexed="8"/>
      <name val="Tahoma"/>
      <family val="2"/>
    </font>
    <font>
      <b/>
      <sz val="11"/>
      <color indexed="56"/>
      <name val="Tahoma"/>
      <family val="2"/>
    </font>
    <font>
      <sz val="8"/>
      <color indexed="30"/>
      <name val="Tahoma"/>
      <family val="2"/>
    </font>
    <font>
      <b/>
      <sz val="11"/>
      <color indexed="62"/>
      <name val="Tahoma"/>
      <family val="2"/>
    </font>
    <font>
      <sz val="13"/>
      <color indexed="8"/>
      <name val="Tahoma"/>
      <family val="2"/>
    </font>
    <font>
      <i/>
      <sz val="11"/>
      <color indexed="8"/>
      <name val="Tahoma"/>
      <family val="2"/>
    </font>
    <font>
      <sz val="10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40"/>
      <name val="Arial"/>
      <family val="2"/>
    </font>
    <font>
      <sz val="10"/>
      <color indexed="40"/>
      <name val="Tahoma"/>
      <family val="2"/>
    </font>
    <font>
      <b/>
      <sz val="14"/>
      <color indexed="8"/>
      <name val="Tahoma"/>
      <family val="2"/>
    </font>
    <font>
      <b/>
      <sz val="9"/>
      <color indexed="40"/>
      <name val="Tahoma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3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30"/>
      <name val="Arial"/>
      <family val="2"/>
    </font>
    <font>
      <b/>
      <sz val="9"/>
      <color indexed="10"/>
      <name val="Arial"/>
      <family val="2"/>
    </font>
    <font>
      <sz val="9"/>
      <color indexed="30"/>
      <name val="Arial"/>
      <family val="2"/>
    </font>
    <font>
      <sz val="11"/>
      <color indexed="3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i/>
      <sz val="9"/>
      <color theme="1"/>
      <name val="Tahoma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  <font>
      <b/>
      <sz val="12"/>
      <color theme="1"/>
      <name val="Tahoma"/>
      <family val="2"/>
    </font>
    <font>
      <sz val="16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Tahoma"/>
      <family val="2"/>
    </font>
    <font>
      <sz val="12"/>
      <color theme="1"/>
      <name val="Tahoma"/>
      <family val="2"/>
    </font>
    <font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1"/>
      <color rgb="FF000000"/>
      <name val="Tahoma"/>
      <family val="2"/>
    </font>
    <font>
      <sz val="11"/>
      <color rgb="FF000000"/>
      <name val="Tahoma"/>
      <family val="2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sz val="9"/>
      <color rgb="FF000000"/>
      <name val="Tahoma"/>
      <family val="2"/>
    </font>
    <font>
      <b/>
      <sz val="8"/>
      <color rgb="FF0070C0"/>
      <name val="Tahoma"/>
      <family val="2"/>
    </font>
    <font>
      <sz val="11"/>
      <color rgb="FF0070C0"/>
      <name val="Tahoma"/>
      <family val="2"/>
    </font>
    <font>
      <sz val="11"/>
      <color theme="3" tint="0.39998000860214233"/>
      <name val="Tahoma"/>
      <family val="2"/>
    </font>
    <font>
      <b/>
      <sz val="11"/>
      <color rgb="FF0070C0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2"/>
      <color rgb="FF000000"/>
      <name val="Tahoma"/>
      <family val="2"/>
    </font>
    <font>
      <b/>
      <sz val="12"/>
      <color rgb="FF000000"/>
      <name val="Tahoma"/>
      <family val="2"/>
    </font>
    <font>
      <b/>
      <sz val="11"/>
      <color theme="3"/>
      <name val="Tahoma"/>
      <family val="2"/>
    </font>
    <font>
      <sz val="8"/>
      <color rgb="FF0070C0"/>
      <name val="Tahoma"/>
      <family val="2"/>
    </font>
    <font>
      <b/>
      <sz val="11"/>
      <color theme="3" tint="0.39998000860214233"/>
      <name val="Tahoma"/>
      <family val="2"/>
    </font>
    <font>
      <sz val="13"/>
      <color theme="1"/>
      <name val="Tahoma"/>
      <family val="2"/>
    </font>
    <font>
      <i/>
      <sz val="11"/>
      <color rgb="FF000000"/>
      <name val="Tahoma"/>
      <family val="2"/>
    </font>
    <font>
      <b/>
      <sz val="11"/>
      <color theme="4"/>
      <name val="Tahoma"/>
      <family val="2"/>
    </font>
    <font>
      <sz val="11"/>
      <color theme="4"/>
      <name val="Tahoma"/>
      <family val="2"/>
    </font>
    <font>
      <sz val="10"/>
      <color theme="4"/>
      <name val="Tahoma"/>
      <family val="2"/>
    </font>
    <font>
      <sz val="11"/>
      <color theme="0"/>
      <name val="Tahoma"/>
      <family val="2"/>
    </font>
    <font>
      <b/>
      <sz val="11"/>
      <color rgb="FF00B0F0"/>
      <name val="Arial"/>
      <family val="2"/>
    </font>
    <font>
      <sz val="10"/>
      <color rgb="FF00B0F0"/>
      <name val="Tahoma"/>
      <family val="2"/>
    </font>
    <font>
      <b/>
      <sz val="14"/>
      <color theme="1"/>
      <name val="Tahoma"/>
      <family val="2"/>
    </font>
    <font>
      <b/>
      <sz val="9"/>
      <color rgb="FF00B0F0"/>
      <name val="Tahoma"/>
      <family val="2"/>
    </font>
    <font>
      <b/>
      <sz val="14"/>
      <color theme="1"/>
      <name val="Calibri"/>
      <family val="2"/>
    </font>
    <font>
      <b/>
      <sz val="11"/>
      <color rgb="FF0070C0"/>
      <name val="Arial"/>
      <family val="2"/>
    </font>
    <font>
      <b/>
      <sz val="10"/>
      <color rgb="FFFF0000"/>
      <name val="Arial"/>
      <family val="2"/>
    </font>
    <font>
      <b/>
      <sz val="9"/>
      <color rgb="FF0070C0"/>
      <name val="Arial"/>
      <family val="2"/>
    </font>
    <font>
      <b/>
      <sz val="9"/>
      <color rgb="FFFF0000"/>
      <name val="Arial"/>
      <family val="2"/>
    </font>
    <font>
      <sz val="9"/>
      <color rgb="FF0070C0"/>
      <name val="Arial"/>
      <family val="2"/>
    </font>
    <font>
      <sz val="11"/>
      <color rgb="FF0070C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/>
      <right style="thin"/>
      <top style="dashed"/>
      <bottom style="thin"/>
    </border>
    <border>
      <left/>
      <right/>
      <top style="dashed"/>
      <bottom/>
    </border>
    <border>
      <left style="thin"/>
      <right style="thin"/>
      <top style="dashed"/>
      <bottom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 style="thin"/>
      <top style="dashed"/>
      <bottom style="double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dashed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ashed"/>
    </border>
    <border>
      <left style="thin"/>
      <right/>
      <top/>
      <bottom style="dashed"/>
    </border>
    <border>
      <left/>
      <right style="thin"/>
      <top/>
      <bottom style="dashed"/>
    </border>
    <border>
      <left style="thin"/>
      <right style="thin"/>
      <top style="hair"/>
      <bottom style="double"/>
    </border>
    <border>
      <left style="thin"/>
      <right style="thin"/>
      <top style="double"/>
      <bottom/>
    </border>
    <border>
      <left style="thin"/>
      <right style="thin"/>
      <top/>
      <bottom style="medium"/>
    </border>
    <border>
      <left style="thin"/>
      <right/>
      <top/>
      <bottom style="double"/>
    </border>
    <border>
      <left/>
      <right/>
      <top style="medium"/>
      <bottom style="double"/>
    </border>
    <border>
      <left style="thin"/>
      <right style="thin"/>
      <top style="medium"/>
      <bottom style="double"/>
    </border>
    <border>
      <left style="thin"/>
      <right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/>
      <right/>
      <top style="thin"/>
      <bottom/>
    </border>
    <border>
      <left/>
      <right style="thin"/>
      <top style="thin"/>
      <bottom style="double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 style="medium"/>
      <right/>
      <top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3" fillId="27" borderId="0">
      <alignment/>
      <protection/>
    </xf>
    <xf numFmtId="0" fontId="101" fillId="28" borderId="1" applyNumberFormat="0" applyAlignment="0" applyProtection="0"/>
    <xf numFmtId="0" fontId="10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8" fillId="31" borderId="1" applyNumberFormat="0" applyAlignment="0" applyProtection="0"/>
    <xf numFmtId="0" fontId="109" fillId="0" borderId="6" applyNumberFormat="0" applyFill="0" applyAlignment="0" applyProtection="0"/>
    <xf numFmtId="0" fontId="110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0" fontId="12" fillId="0" borderId="0">
      <alignment/>
      <protection/>
    </xf>
    <xf numFmtId="168" fontId="0" fillId="0" borderId="0">
      <alignment/>
      <protection/>
    </xf>
    <xf numFmtId="0" fontId="0" fillId="33" borderId="7" applyNumberFormat="0" applyFont="0" applyAlignment="0" applyProtection="0"/>
    <xf numFmtId="0" fontId="111" fillId="28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6" fillId="0" borderId="9">
      <alignment horizontal="center"/>
      <protection/>
    </xf>
    <xf numFmtId="3" fontId="5" fillId="0" borderId="0" applyFont="0" applyFill="0" applyBorder="0" applyAlignment="0" applyProtection="0"/>
    <xf numFmtId="0" fontId="5" fillId="34" borderId="0" applyNumberFormat="0" applyFont="0" applyBorder="0" applyAlignment="0" applyProtection="0"/>
    <xf numFmtId="0" fontId="112" fillId="0" borderId="0" applyNumberFormat="0" applyFill="0" applyBorder="0" applyAlignment="0" applyProtection="0"/>
    <xf numFmtId="0" fontId="113" fillId="0" borderId="10" applyNumberFormat="0" applyFill="0" applyAlignment="0" applyProtection="0"/>
    <xf numFmtId="0" fontId="114" fillId="0" borderId="0" applyNumberFormat="0" applyFill="0" applyBorder="0" applyAlignment="0" applyProtection="0"/>
  </cellStyleXfs>
  <cellXfs count="785">
    <xf numFmtId="0" fontId="0" fillId="0" borderId="0" xfId="0" applyFont="1" applyAlignment="1">
      <alignment/>
    </xf>
    <xf numFmtId="0" fontId="115" fillId="0" borderId="11" xfId="0" applyFont="1" applyBorder="1" applyAlignment="1">
      <alignment wrapText="1"/>
    </xf>
    <xf numFmtId="0" fontId="115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116" fillId="0" borderId="11" xfId="0" applyFont="1" applyBorder="1" applyAlignment="1">
      <alignment vertical="center" wrapText="1"/>
    </xf>
    <xf numFmtId="0" fontId="116" fillId="0" borderId="11" xfId="0" applyFont="1" applyBorder="1" applyAlignment="1">
      <alignment horizontal="left" wrapText="1"/>
    </xf>
    <xf numFmtId="0" fontId="115" fillId="0" borderId="11" xfId="0" applyFont="1" applyBorder="1" applyAlignment="1">
      <alignment horizontal="center" wrapText="1"/>
    </xf>
    <xf numFmtId="0" fontId="116" fillId="0" borderId="11" xfId="0" applyFont="1" applyBorder="1" applyAlignment="1">
      <alignment wrapText="1"/>
    </xf>
    <xf numFmtId="0" fontId="116" fillId="0" borderId="11" xfId="0" applyFont="1" applyBorder="1" applyAlignment="1">
      <alignment vertical="top" wrapText="1"/>
    </xf>
    <xf numFmtId="49" fontId="116" fillId="0" borderId="11" xfId="0" applyNumberFormat="1" applyFont="1" applyBorder="1" applyAlignment="1">
      <alignment horizontal="left" wrapText="1"/>
    </xf>
    <xf numFmtId="0" fontId="116" fillId="0" borderId="11" xfId="0" applyFont="1" applyBorder="1" applyAlignment="1">
      <alignment horizontal="center" wrapText="1"/>
    </xf>
    <xf numFmtId="0" fontId="117" fillId="0" borderId="11" xfId="0" applyFont="1" applyBorder="1" applyAlignment="1">
      <alignment horizontal="center" vertical="top" wrapText="1"/>
    </xf>
    <xf numFmtId="0" fontId="118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13" fillId="0" borderId="11" xfId="0" applyFont="1" applyBorder="1" applyAlignment="1">
      <alignment wrapText="1"/>
    </xf>
    <xf numFmtId="0" fontId="113" fillId="0" borderId="0" xfId="0" applyFont="1" applyAlignment="1">
      <alignment/>
    </xf>
    <xf numFmtId="0" fontId="0" fillId="0" borderId="11" xfId="0" applyFont="1" applyBorder="1" applyAlignment="1">
      <alignment horizontal="center" wrapText="1"/>
    </xf>
    <xf numFmtId="0" fontId="114" fillId="0" borderId="11" xfId="0" applyFont="1" applyBorder="1" applyAlignment="1">
      <alignment horizontal="center" wrapText="1"/>
    </xf>
    <xf numFmtId="0" fontId="119" fillId="0" borderId="11" xfId="0" applyFont="1" applyBorder="1" applyAlignment="1">
      <alignment horizontal="center" vertical="top" wrapText="1"/>
    </xf>
    <xf numFmtId="0" fontId="12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121" fillId="0" borderId="11" xfId="0" applyFont="1" applyBorder="1" applyAlignment="1">
      <alignment wrapText="1"/>
    </xf>
    <xf numFmtId="0" fontId="121" fillId="0" borderId="11" xfId="0" applyFont="1" applyBorder="1" applyAlignment="1">
      <alignment vertical="center" wrapText="1"/>
    </xf>
    <xf numFmtId="0" fontId="122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center" wrapText="1"/>
    </xf>
    <xf numFmtId="0" fontId="123" fillId="0" borderId="11" xfId="0" applyFont="1" applyBorder="1" applyAlignment="1">
      <alignment horizontal="center" wrapText="1"/>
    </xf>
    <xf numFmtId="0" fontId="124" fillId="0" borderId="11" xfId="0" applyFont="1" applyBorder="1" applyAlignment="1">
      <alignment horizontal="center" vertical="top" wrapText="1"/>
    </xf>
    <xf numFmtId="0" fontId="122" fillId="0" borderId="11" xfId="0" applyFont="1" applyBorder="1" applyAlignment="1">
      <alignment vertical="top" wrapText="1"/>
    </xf>
    <xf numFmtId="0" fontId="121" fillId="0" borderId="11" xfId="0" applyFont="1" applyBorder="1" applyAlignment="1">
      <alignment vertical="top" wrapText="1"/>
    </xf>
    <xf numFmtId="0" fontId="122" fillId="0" borderId="11" xfId="0" applyFont="1" applyBorder="1" applyAlignment="1">
      <alignment wrapText="1"/>
    </xf>
    <xf numFmtId="49" fontId="121" fillId="0" borderId="11" xfId="0" applyNumberFormat="1" applyFont="1" applyBorder="1" applyAlignment="1">
      <alignment horizontal="left" wrapText="1"/>
    </xf>
    <xf numFmtId="0" fontId="121" fillId="0" borderId="11" xfId="0" applyFont="1" applyBorder="1" applyAlignment="1">
      <alignment horizontal="left" wrapText="1"/>
    </xf>
    <xf numFmtId="44" fontId="122" fillId="0" borderId="11" xfId="57" applyFont="1" applyBorder="1" applyAlignment="1">
      <alignment horizontal="center" wrapText="1"/>
    </xf>
    <xf numFmtId="44" fontId="123" fillId="0" borderId="11" xfId="57" applyFont="1" applyBorder="1" applyAlignment="1">
      <alignment horizontal="center" wrapText="1"/>
    </xf>
    <xf numFmtId="44" fontId="124" fillId="0" borderId="11" xfId="57" applyFont="1" applyBorder="1" applyAlignment="1">
      <alignment horizontal="center" vertical="top" wrapText="1"/>
    </xf>
    <xf numFmtId="44" fontId="0" fillId="0" borderId="0" xfId="57" applyFont="1" applyAlignment="1">
      <alignment horizontal="center"/>
    </xf>
    <xf numFmtId="44" fontId="0" fillId="0" borderId="11" xfId="0" applyNumberFormat="1" applyBorder="1" applyAlignment="1">
      <alignment/>
    </xf>
    <xf numFmtId="44" fontId="0" fillId="0" borderId="11" xfId="57" applyFont="1" applyBorder="1" applyAlignment="1">
      <alignment/>
    </xf>
    <xf numFmtId="44" fontId="115" fillId="0" borderId="11" xfId="57" applyFont="1" applyBorder="1" applyAlignment="1">
      <alignment horizontal="center" wrapText="1"/>
    </xf>
    <xf numFmtId="44" fontId="117" fillId="0" borderId="11" xfId="57" applyFont="1" applyBorder="1" applyAlignment="1">
      <alignment horizontal="center" vertical="top" wrapText="1"/>
    </xf>
    <xf numFmtId="44" fontId="120" fillId="0" borderId="11" xfId="57" applyFont="1" applyBorder="1" applyAlignment="1">
      <alignment horizontal="center" wrapText="1"/>
    </xf>
    <xf numFmtId="44" fontId="118" fillId="0" borderId="11" xfId="57" applyFont="1" applyBorder="1" applyAlignment="1">
      <alignment horizontal="center" vertical="top" wrapText="1"/>
    </xf>
    <xf numFmtId="44" fontId="116" fillId="0" borderId="11" xfId="57" applyFont="1" applyBorder="1" applyAlignment="1">
      <alignment horizontal="center" wrapText="1"/>
    </xf>
    <xf numFmtId="44" fontId="119" fillId="0" borderId="11" xfId="57" applyFont="1" applyBorder="1" applyAlignment="1">
      <alignment horizontal="center" vertical="top" wrapText="1"/>
    </xf>
    <xf numFmtId="44" fontId="0" fillId="0" borderId="11" xfId="57" applyFont="1" applyBorder="1" applyAlignment="1">
      <alignment horizontal="center" wrapText="1"/>
    </xf>
    <xf numFmtId="44" fontId="0" fillId="0" borderId="0" xfId="57" applyFont="1" applyAlignment="1">
      <alignment/>
    </xf>
    <xf numFmtId="44" fontId="114" fillId="0" borderId="11" xfId="57" applyFont="1" applyBorder="1" applyAlignment="1">
      <alignment horizontal="center" wrapText="1"/>
    </xf>
    <xf numFmtId="4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8" fillId="0" borderId="12" xfId="0" applyFont="1" applyBorder="1" applyAlignment="1">
      <alignment horizontal="center" vertical="center" wrapText="1"/>
    </xf>
    <xf numFmtId="0" fontId="125" fillId="0" borderId="11" xfId="0" applyFont="1" applyBorder="1" applyAlignment="1">
      <alignment horizontal="center" wrapText="1"/>
    </xf>
    <xf numFmtId="44" fontId="125" fillId="0" borderId="11" xfId="57" applyFont="1" applyBorder="1" applyAlignment="1">
      <alignment horizontal="center" wrapText="1"/>
    </xf>
    <xf numFmtId="0" fontId="126" fillId="0" borderId="11" xfId="0" applyFont="1" applyBorder="1" applyAlignment="1">
      <alignment horizontal="center" wrapText="1"/>
    </xf>
    <xf numFmtId="44" fontId="126" fillId="0" borderId="11" xfId="0" applyNumberFormat="1" applyFont="1" applyBorder="1" applyAlignment="1">
      <alignment/>
    </xf>
    <xf numFmtId="0" fontId="127" fillId="0" borderId="11" xfId="0" applyFont="1" applyBorder="1" applyAlignment="1">
      <alignment horizontal="center" wrapText="1"/>
    </xf>
    <xf numFmtId="44" fontId="127" fillId="0" borderId="11" xfId="57" applyFont="1" applyBorder="1" applyAlignment="1">
      <alignment horizontal="center" wrapText="1"/>
    </xf>
    <xf numFmtId="44" fontId="127" fillId="0" borderId="11" xfId="0" applyNumberFormat="1" applyFont="1" applyBorder="1" applyAlignment="1">
      <alignment/>
    </xf>
    <xf numFmtId="0" fontId="127" fillId="35" borderId="11" xfId="0" applyFont="1" applyFill="1" applyBorder="1" applyAlignment="1">
      <alignment horizontal="center" wrapText="1"/>
    </xf>
    <xf numFmtId="44" fontId="127" fillId="35" borderId="11" xfId="57" applyFont="1" applyFill="1" applyBorder="1" applyAlignment="1">
      <alignment horizontal="center" wrapText="1"/>
    </xf>
    <xf numFmtId="0" fontId="128" fillId="0" borderId="11" xfId="0" applyFont="1" applyBorder="1" applyAlignment="1">
      <alignment horizontal="center" wrapText="1"/>
    </xf>
    <xf numFmtId="44" fontId="128" fillId="0" borderId="11" xfId="57" applyFont="1" applyBorder="1" applyAlignment="1">
      <alignment horizontal="center" wrapText="1"/>
    </xf>
    <xf numFmtId="0" fontId="129" fillId="0" borderId="11" xfId="0" applyFont="1" applyBorder="1" applyAlignment="1">
      <alignment horizontal="center" vertical="center" wrapText="1"/>
    </xf>
    <xf numFmtId="44" fontId="129" fillId="0" borderId="11" xfId="57" applyFont="1" applyBorder="1" applyAlignment="1">
      <alignment horizontal="center" vertical="center" wrapText="1"/>
    </xf>
    <xf numFmtId="44" fontId="126" fillId="0" borderId="11" xfId="57" applyFont="1" applyBorder="1" applyAlignment="1">
      <alignment horizontal="center" wrapText="1"/>
    </xf>
    <xf numFmtId="0" fontId="126" fillId="0" borderId="11" xfId="0" applyFont="1" applyBorder="1" applyAlignment="1">
      <alignment/>
    </xf>
    <xf numFmtId="0" fontId="126" fillId="35" borderId="11" xfId="0" applyFont="1" applyFill="1" applyBorder="1" applyAlignment="1">
      <alignment horizontal="center" wrapText="1"/>
    </xf>
    <xf numFmtId="44" fontId="126" fillId="35" borderId="11" xfId="57" applyFont="1" applyFill="1" applyBorder="1" applyAlignment="1">
      <alignment horizontal="center" wrapText="1"/>
    </xf>
    <xf numFmtId="0" fontId="34" fillId="0" borderId="11" xfId="0" applyFont="1" applyBorder="1" applyAlignment="1">
      <alignment vertical="center" wrapText="1"/>
    </xf>
    <xf numFmtId="0" fontId="130" fillId="0" borderId="11" xfId="0" applyFont="1" applyBorder="1" applyAlignment="1">
      <alignment horizontal="center" vertical="center" wrapText="1"/>
    </xf>
    <xf numFmtId="44" fontId="130" fillId="0" borderId="11" xfId="57" applyFont="1" applyBorder="1" applyAlignment="1">
      <alignment horizontal="center" vertical="center" wrapText="1"/>
    </xf>
    <xf numFmtId="0" fontId="131" fillId="0" borderId="11" xfId="0" applyFont="1" applyBorder="1" applyAlignment="1">
      <alignment horizontal="center" wrapText="1"/>
    </xf>
    <xf numFmtId="44" fontId="131" fillId="0" borderId="11" xfId="57" applyFont="1" applyBorder="1" applyAlignment="1">
      <alignment horizontal="center" wrapText="1"/>
    </xf>
    <xf numFmtId="0" fontId="132" fillId="0" borderId="11" xfId="0" applyFont="1" applyBorder="1" applyAlignment="1">
      <alignment horizontal="center" wrapText="1"/>
    </xf>
    <xf numFmtId="44" fontId="132" fillId="0" borderId="11" xfId="57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left" vertical="center" wrapText="1"/>
    </xf>
    <xf numFmtId="0" fontId="131" fillId="35" borderId="11" xfId="0" applyFont="1" applyFill="1" applyBorder="1" applyAlignment="1">
      <alignment horizontal="center" wrapText="1"/>
    </xf>
    <xf numFmtId="44" fontId="131" fillId="35" borderId="11" xfId="57" applyFont="1" applyFill="1" applyBorder="1" applyAlignment="1">
      <alignment horizontal="center" wrapText="1"/>
    </xf>
    <xf numFmtId="44" fontId="127" fillId="0" borderId="11" xfId="57" applyFont="1" applyBorder="1" applyAlignment="1" quotePrefix="1">
      <alignment horizontal="center" wrapText="1"/>
    </xf>
    <xf numFmtId="0" fontId="9" fillId="0" borderId="11" xfId="0" applyFont="1" applyBorder="1" applyAlignment="1">
      <alignment vertical="center" wrapText="1"/>
    </xf>
    <xf numFmtId="0" fontId="133" fillId="0" borderId="0" xfId="0" applyFont="1" applyFill="1" applyAlignment="1">
      <alignment/>
    </xf>
    <xf numFmtId="0" fontId="133" fillId="0" borderId="0" xfId="0" applyFont="1" applyFill="1" applyAlignment="1">
      <alignment vertical="center"/>
    </xf>
    <xf numFmtId="0" fontId="134" fillId="0" borderId="0" xfId="0" applyFont="1" applyFill="1" applyAlignment="1">
      <alignment wrapText="1"/>
    </xf>
    <xf numFmtId="0" fontId="116" fillId="0" borderId="0" xfId="0" applyNumberFormat="1" applyFont="1" applyFill="1" applyBorder="1" applyAlignment="1">
      <alignment horizontal="left" vertical="center"/>
    </xf>
    <xf numFmtId="0" fontId="40" fillId="0" borderId="0" xfId="0" applyFont="1" applyFill="1" applyBorder="1" applyAlignment="1">
      <alignment/>
    </xf>
    <xf numFmtId="41" fontId="40" fillId="0" borderId="13" xfId="0" applyNumberFormat="1" applyFont="1" applyFill="1" applyBorder="1" applyAlignment="1">
      <alignment horizontal="right"/>
    </xf>
    <xf numFmtId="41" fontId="40" fillId="0" borderId="0" xfId="0" applyNumberFormat="1" applyFont="1" applyFill="1" applyBorder="1" applyAlignment="1">
      <alignment horizontal="right"/>
    </xf>
    <xf numFmtId="0" fontId="34" fillId="0" borderId="0" xfId="0" applyFont="1" applyFill="1" applyAlignment="1">
      <alignment/>
    </xf>
    <xf numFmtId="41" fontId="40" fillId="0" borderId="14" xfId="0" applyNumberFormat="1" applyFont="1" applyFill="1" applyBorder="1" applyAlignment="1">
      <alignment horizontal="right"/>
    </xf>
    <xf numFmtId="41" fontId="40" fillId="0" borderId="15" xfId="0" applyNumberFormat="1" applyFont="1" applyFill="1" applyBorder="1" applyAlignment="1">
      <alignment horizontal="right"/>
    </xf>
    <xf numFmtId="0" fontId="40" fillId="0" borderId="13" xfId="0" applyFont="1" applyFill="1" applyBorder="1" applyAlignment="1">
      <alignment/>
    </xf>
    <xf numFmtId="41" fontId="34" fillId="0" borderId="13" xfId="0" applyNumberFormat="1" applyFont="1" applyFill="1" applyBorder="1" applyAlignment="1">
      <alignment horizontal="right"/>
    </xf>
    <xf numFmtId="41" fontId="34" fillId="0" borderId="0" xfId="0" applyNumberFormat="1" applyFont="1" applyFill="1" applyBorder="1" applyAlignment="1">
      <alignment horizontal="right"/>
    </xf>
    <xf numFmtId="41" fontId="34" fillId="0" borderId="15" xfId="0" applyNumberFormat="1" applyFont="1" applyFill="1" applyBorder="1" applyAlignment="1">
      <alignment horizontal="right"/>
    </xf>
    <xf numFmtId="41" fontId="34" fillId="0" borderId="14" xfId="0" applyNumberFormat="1" applyFont="1" applyFill="1" applyBorder="1" applyAlignment="1">
      <alignment horizontal="right"/>
    </xf>
    <xf numFmtId="0" fontId="34" fillId="0" borderId="13" xfId="0" applyFont="1" applyFill="1" applyBorder="1" applyAlignment="1">
      <alignment/>
    </xf>
    <xf numFmtId="41" fontId="34" fillId="0" borderId="13" xfId="57" applyNumberFormat="1" applyFont="1" applyFill="1" applyBorder="1" applyAlignment="1">
      <alignment horizontal="right"/>
    </xf>
    <xf numFmtId="0" fontId="135" fillId="0" borderId="0" xfId="0" applyFont="1" applyAlignment="1">
      <alignment/>
    </xf>
    <xf numFmtId="0" fontId="136" fillId="0" borderId="0" xfId="0" applyFont="1" applyAlignment="1">
      <alignment/>
    </xf>
    <xf numFmtId="0" fontId="136" fillId="0" borderId="11" xfId="0" applyFont="1" applyBorder="1" applyAlignment="1">
      <alignment/>
    </xf>
    <xf numFmtId="0" fontId="137" fillId="0" borderId="16" xfId="0" applyFont="1" applyBorder="1" applyAlignment="1">
      <alignment horizontal="center" vertical="center" wrapText="1"/>
    </xf>
    <xf numFmtId="0" fontId="137" fillId="36" borderId="11" xfId="0" applyFont="1" applyFill="1" applyBorder="1" applyAlignment="1">
      <alignment vertical="center" wrapText="1"/>
    </xf>
    <xf numFmtId="0" fontId="137" fillId="36" borderId="11" xfId="0" applyFont="1" applyFill="1" applyBorder="1" applyAlignment="1">
      <alignment horizontal="center" vertical="center" wrapText="1"/>
    </xf>
    <xf numFmtId="0" fontId="138" fillId="0" borderId="11" xfId="0" applyFont="1" applyBorder="1" applyAlignment="1">
      <alignment vertical="center" wrapText="1"/>
    </xf>
    <xf numFmtId="0" fontId="137" fillId="0" borderId="11" xfId="0" applyFont="1" applyBorder="1" applyAlignment="1">
      <alignment horizontal="center" vertical="center" wrapText="1"/>
    </xf>
    <xf numFmtId="0" fontId="139" fillId="0" borderId="17" xfId="0" applyFont="1" applyBorder="1" applyAlignment="1">
      <alignment vertical="center" wrapText="1"/>
    </xf>
    <xf numFmtId="0" fontId="138" fillId="0" borderId="16" xfId="0" applyFont="1" applyBorder="1" applyAlignment="1">
      <alignment vertical="center" wrapText="1"/>
    </xf>
    <xf numFmtId="0" fontId="137" fillId="0" borderId="11" xfId="0" applyFont="1" applyBorder="1" applyAlignment="1">
      <alignment vertical="center" wrapText="1"/>
    </xf>
    <xf numFmtId="0" fontId="138" fillId="0" borderId="11" xfId="0" applyFont="1" applyBorder="1" applyAlignment="1">
      <alignment horizontal="center" vertical="center" wrapText="1"/>
    </xf>
    <xf numFmtId="0" fontId="136" fillId="0" borderId="0" xfId="0" applyFont="1" applyAlignment="1">
      <alignment vertical="top" wrapText="1"/>
    </xf>
    <xf numFmtId="0" fontId="34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0" fillId="0" borderId="17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0" fontId="40" fillId="0" borderId="13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46" fillId="0" borderId="17" xfId="0" applyFont="1" applyFill="1" applyBorder="1" applyAlignment="1">
      <alignment horizontal="center"/>
    </xf>
    <xf numFmtId="0" fontId="46" fillId="0" borderId="17" xfId="0" applyFont="1" applyFill="1" applyBorder="1" applyAlignment="1">
      <alignment/>
    </xf>
    <xf numFmtId="0" fontId="46" fillId="0" borderId="18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0" fontId="34" fillId="0" borderId="13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wrapText="1"/>
    </xf>
    <xf numFmtId="41" fontId="34" fillId="0" borderId="13" xfId="0" applyNumberFormat="1" applyFont="1" applyFill="1" applyBorder="1" applyAlignment="1">
      <alignment/>
    </xf>
    <xf numFmtId="41" fontId="34" fillId="0" borderId="0" xfId="57" applyNumberFormat="1" applyFont="1" applyFill="1" applyBorder="1" applyAlignment="1">
      <alignment horizontal="right"/>
    </xf>
    <xf numFmtId="171" fontId="34" fillId="0" borderId="13" xfId="95" applyNumberFormat="1" applyFont="1" applyFill="1" applyBorder="1" applyAlignment="1">
      <alignment horizontal="right"/>
    </xf>
    <xf numFmtId="41" fontId="34" fillId="0" borderId="14" xfId="57" applyNumberFormat="1" applyFont="1" applyFill="1" applyBorder="1" applyAlignment="1">
      <alignment horizontal="right"/>
    </xf>
    <xf numFmtId="0" fontId="34" fillId="0" borderId="13" xfId="0" applyFont="1" applyFill="1" applyBorder="1" applyAlignment="1">
      <alignment horizontal="center"/>
    </xf>
    <xf numFmtId="0" fontId="40" fillId="0" borderId="19" xfId="0" applyFont="1" applyFill="1" applyBorder="1" applyAlignment="1">
      <alignment/>
    </xf>
    <xf numFmtId="41" fontId="40" fillId="0" borderId="20" xfId="0" applyNumberFormat="1" applyFont="1" applyFill="1" applyBorder="1" applyAlignment="1">
      <alignment horizontal="right"/>
    </xf>
    <xf numFmtId="41" fontId="40" fillId="0" borderId="21" xfId="0" applyNumberFormat="1" applyFont="1" applyFill="1" applyBorder="1" applyAlignment="1">
      <alignment horizontal="right"/>
    </xf>
    <xf numFmtId="171" fontId="40" fillId="0" borderId="21" xfId="95" applyNumberFormat="1" applyFont="1" applyFill="1" applyBorder="1" applyAlignment="1">
      <alignment horizontal="right"/>
    </xf>
    <xf numFmtId="41" fontId="40" fillId="0" borderId="22" xfId="0" applyNumberFormat="1" applyFont="1" applyFill="1" applyBorder="1" applyAlignment="1">
      <alignment horizontal="right"/>
    </xf>
    <xf numFmtId="0" fontId="40" fillId="0" borderId="0" xfId="0" applyFont="1" applyFill="1" applyAlignment="1">
      <alignment/>
    </xf>
    <xf numFmtId="0" fontId="34" fillId="0" borderId="13" xfId="0" applyFont="1" applyFill="1" applyBorder="1" applyAlignment="1">
      <alignment wrapText="1"/>
    </xf>
    <xf numFmtId="0" fontId="34" fillId="0" borderId="15" xfId="0" applyFont="1" applyFill="1" applyBorder="1" applyAlignment="1">
      <alignment wrapText="1"/>
    </xf>
    <xf numFmtId="0" fontId="40" fillId="0" borderId="23" xfId="0" applyFont="1" applyFill="1" applyBorder="1" applyAlignment="1">
      <alignment wrapText="1"/>
    </xf>
    <xf numFmtId="41" fontId="34" fillId="0" borderId="24" xfId="0" applyNumberFormat="1" applyFont="1" applyFill="1" applyBorder="1" applyAlignment="1">
      <alignment horizontal="right"/>
    </xf>
    <xf numFmtId="41" fontId="34" fillId="0" borderId="25" xfId="0" applyNumberFormat="1" applyFont="1" applyFill="1" applyBorder="1" applyAlignment="1">
      <alignment horizontal="right"/>
    </xf>
    <xf numFmtId="41" fontId="34" fillId="0" borderId="23" xfId="0" applyNumberFormat="1" applyFont="1" applyFill="1" applyBorder="1" applyAlignment="1">
      <alignment horizontal="right"/>
    </xf>
    <xf numFmtId="41" fontId="34" fillId="0" borderId="26" xfId="0" applyNumberFormat="1" applyFont="1" applyFill="1" applyBorder="1" applyAlignment="1">
      <alignment horizontal="right"/>
    </xf>
    <xf numFmtId="41" fontId="40" fillId="0" borderId="27" xfId="0" applyNumberFormat="1" applyFont="1" applyFill="1" applyBorder="1" applyAlignment="1">
      <alignment/>
    </xf>
    <xf numFmtId="41" fontId="40" fillId="0" borderId="27" xfId="0" applyNumberFormat="1" applyFont="1" applyFill="1" applyBorder="1" applyAlignment="1">
      <alignment horizontal="right"/>
    </xf>
    <xf numFmtId="41" fontId="40" fillId="0" borderId="28" xfId="0" applyNumberFormat="1" applyFont="1" applyFill="1" applyBorder="1" applyAlignment="1">
      <alignment horizontal="right"/>
    </xf>
    <xf numFmtId="171" fontId="40" fillId="0" borderId="27" xfId="95" applyNumberFormat="1" applyFont="1" applyFill="1" applyBorder="1" applyAlignment="1">
      <alignment horizontal="right"/>
    </xf>
    <xf numFmtId="41" fontId="40" fillId="0" borderId="29" xfId="0" applyNumberFormat="1" applyFont="1" applyFill="1" applyBorder="1" applyAlignment="1">
      <alignment horizontal="right"/>
    </xf>
    <xf numFmtId="0" fontId="40" fillId="0" borderId="13" xfId="0" applyFont="1" applyFill="1" applyBorder="1" applyAlignment="1">
      <alignment horizontal="center"/>
    </xf>
    <xf numFmtId="0" fontId="40" fillId="0" borderId="15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13" xfId="0" applyFont="1" applyFill="1" applyBorder="1" applyAlignment="1">
      <alignment/>
    </xf>
    <xf numFmtId="0" fontId="127" fillId="0" borderId="13" xfId="0" applyFont="1" applyFill="1" applyBorder="1" applyAlignment="1">
      <alignment wrapText="1"/>
    </xf>
    <xf numFmtId="41" fontId="34" fillId="0" borderId="0" xfId="0" applyNumberFormat="1" applyFont="1" applyFill="1" applyBorder="1" applyAlignment="1">
      <alignment horizontal="right" vertical="top"/>
    </xf>
    <xf numFmtId="41" fontId="127" fillId="0" borderId="13" xfId="0" applyNumberFormat="1" applyFont="1" applyFill="1" applyBorder="1" applyAlignment="1">
      <alignment wrapText="1"/>
    </xf>
    <xf numFmtId="41" fontId="34" fillId="0" borderId="13" xfId="0" applyNumberFormat="1" applyFont="1" applyFill="1" applyBorder="1" applyAlignment="1">
      <alignment horizontal="right" vertical="top"/>
    </xf>
    <xf numFmtId="41" fontId="34" fillId="0" borderId="15" xfId="0" applyNumberFormat="1" applyFont="1" applyFill="1" applyBorder="1" applyAlignment="1">
      <alignment horizontal="right" vertical="top"/>
    </xf>
    <xf numFmtId="41" fontId="46" fillId="0" borderId="14" xfId="0" applyNumberFormat="1" applyFont="1" applyFill="1" applyBorder="1" applyAlignment="1">
      <alignment horizontal="right" vertical="top" wrapText="1"/>
    </xf>
    <xf numFmtId="0" fontId="34" fillId="0" borderId="0" xfId="0" applyFont="1" applyFill="1" applyAlignment="1">
      <alignment vertical="top"/>
    </xf>
    <xf numFmtId="41" fontId="40" fillId="0" borderId="21" xfId="0" applyNumberFormat="1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0" borderId="28" xfId="0" applyFont="1" applyFill="1" applyBorder="1" applyAlignment="1">
      <alignment wrapText="1"/>
    </xf>
    <xf numFmtId="0" fontId="34" fillId="0" borderId="16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41" fontId="34" fillId="0" borderId="16" xfId="0" applyNumberFormat="1" applyFont="1" applyFill="1" applyBorder="1" applyAlignment="1">
      <alignment horizontal="right"/>
    </xf>
    <xf numFmtId="41" fontId="34" fillId="0" borderId="31" xfId="0" applyNumberFormat="1" applyFont="1" applyFill="1" applyBorder="1" applyAlignment="1">
      <alignment horizontal="right"/>
    </xf>
    <xf numFmtId="41" fontId="34" fillId="0" borderId="30" xfId="0" applyNumberFormat="1" applyFont="1" applyFill="1" applyBorder="1" applyAlignment="1">
      <alignment horizontal="right"/>
    </xf>
    <xf numFmtId="41" fontId="34" fillId="0" borderId="32" xfId="0" applyNumberFormat="1" applyFont="1" applyFill="1" applyBorder="1" applyAlignment="1">
      <alignment horizontal="right"/>
    </xf>
    <xf numFmtId="0" fontId="34" fillId="0" borderId="31" xfId="0" applyFont="1" applyFill="1" applyBorder="1" applyAlignment="1">
      <alignment/>
    </xf>
    <xf numFmtId="0" fontId="127" fillId="0" borderId="0" xfId="0" applyFont="1" applyFill="1" applyBorder="1" applyAlignment="1">
      <alignment wrapText="1"/>
    </xf>
    <xf numFmtId="41" fontId="34" fillId="0" borderId="13" xfId="0" applyNumberFormat="1" applyFont="1" applyFill="1" applyBorder="1" applyAlignment="1">
      <alignment/>
    </xf>
    <xf numFmtId="41" fontId="34" fillId="0" borderId="0" xfId="0" applyNumberFormat="1" applyFont="1" applyFill="1" applyBorder="1" applyAlignment="1">
      <alignment/>
    </xf>
    <xf numFmtId="41" fontId="34" fillId="0" borderId="15" xfId="0" applyNumberFormat="1" applyFont="1" applyFill="1" applyBorder="1" applyAlignment="1">
      <alignment/>
    </xf>
    <xf numFmtId="171" fontId="34" fillId="0" borderId="13" xfId="95" applyNumberFormat="1" applyFont="1" applyFill="1" applyBorder="1" applyAlignment="1">
      <alignment/>
    </xf>
    <xf numFmtId="41" fontId="34" fillId="0" borderId="14" xfId="0" applyNumberFormat="1" applyFont="1" applyFill="1" applyBorder="1" applyAlignment="1">
      <alignment wrapText="1"/>
    </xf>
    <xf numFmtId="41" fontId="127" fillId="0" borderId="13" xfId="0" applyNumberFormat="1" applyFont="1" applyFill="1" applyBorder="1" applyAlignment="1">
      <alignment vertical="top" wrapText="1"/>
    </xf>
    <xf numFmtId="41" fontId="34" fillId="0" borderId="33" xfId="0" applyNumberFormat="1" applyFont="1" applyFill="1" applyBorder="1" applyAlignment="1">
      <alignment horizontal="right"/>
    </xf>
    <xf numFmtId="0" fontId="40" fillId="0" borderId="27" xfId="0" applyFont="1" applyFill="1" applyBorder="1" applyAlignment="1">
      <alignment/>
    </xf>
    <xf numFmtId="0" fontId="40" fillId="0" borderId="15" xfId="0" applyFont="1" applyFill="1" applyBorder="1" applyAlignment="1">
      <alignment/>
    </xf>
    <xf numFmtId="41" fontId="34" fillId="0" borderId="15" xfId="0" applyNumberFormat="1" applyFont="1" applyFill="1" applyBorder="1" applyAlignment="1">
      <alignment vertical="top"/>
    </xf>
    <xf numFmtId="41" fontId="34" fillId="0" borderId="14" xfId="0" applyNumberFormat="1" applyFont="1" applyFill="1" applyBorder="1" applyAlignment="1">
      <alignment vertical="top" wrapText="1"/>
    </xf>
    <xf numFmtId="166" fontId="127" fillId="0" borderId="13" xfId="43" applyNumberFormat="1" applyFont="1" applyFill="1" applyBorder="1" applyAlignment="1">
      <alignment wrapText="1"/>
    </xf>
    <xf numFmtId="166" fontId="40" fillId="0" borderId="21" xfId="0" applyNumberFormat="1" applyFont="1" applyFill="1" applyBorder="1" applyAlignment="1">
      <alignment/>
    </xf>
    <xf numFmtId="41" fontId="40" fillId="0" borderId="20" xfId="0" applyNumberFormat="1" applyFont="1" applyFill="1" applyBorder="1" applyAlignment="1">
      <alignment/>
    </xf>
    <xf numFmtId="171" fontId="40" fillId="0" borderId="34" xfId="95" applyNumberFormat="1" applyFont="1" applyFill="1" applyBorder="1" applyAlignment="1">
      <alignment/>
    </xf>
    <xf numFmtId="41" fontId="40" fillId="0" borderId="22" xfId="0" applyNumberFormat="1" applyFont="1" applyFill="1" applyBorder="1" applyAlignment="1">
      <alignment/>
    </xf>
    <xf numFmtId="41" fontId="34" fillId="0" borderId="14" xfId="0" applyNumberFormat="1" applyFont="1" applyFill="1" applyBorder="1" applyAlignment="1">
      <alignment/>
    </xf>
    <xf numFmtId="41" fontId="34" fillId="0" borderId="25" xfId="0" applyNumberFormat="1" applyFont="1" applyFill="1" applyBorder="1" applyAlignment="1">
      <alignment/>
    </xf>
    <xf numFmtId="41" fontId="34" fillId="0" borderId="24" xfId="0" applyNumberFormat="1" applyFont="1" applyFill="1" applyBorder="1" applyAlignment="1">
      <alignment/>
    </xf>
    <xf numFmtId="41" fontId="34" fillId="0" borderId="26" xfId="0" applyNumberFormat="1" applyFont="1" applyFill="1" applyBorder="1" applyAlignment="1">
      <alignment/>
    </xf>
    <xf numFmtId="41" fontId="40" fillId="0" borderId="28" xfId="0" applyNumberFormat="1" applyFont="1" applyFill="1" applyBorder="1" applyAlignment="1">
      <alignment/>
    </xf>
    <xf numFmtId="41" fontId="40" fillId="0" borderId="29" xfId="0" applyNumberFormat="1" applyFont="1" applyFill="1" applyBorder="1" applyAlignment="1">
      <alignment/>
    </xf>
    <xf numFmtId="0" fontId="40" fillId="0" borderId="19" xfId="0" applyFont="1" applyFill="1" applyBorder="1" applyAlignment="1">
      <alignment wrapText="1"/>
    </xf>
    <xf numFmtId="41" fontId="34" fillId="0" borderId="21" xfId="0" applyNumberFormat="1" applyFont="1" applyFill="1" applyBorder="1" applyAlignment="1">
      <alignment horizontal="right"/>
    </xf>
    <xf numFmtId="41" fontId="34" fillId="0" borderId="19" xfId="0" applyNumberFormat="1" applyFont="1" applyFill="1" applyBorder="1" applyAlignment="1">
      <alignment horizontal="right"/>
    </xf>
    <xf numFmtId="41" fontId="34" fillId="0" borderId="20" xfId="0" applyNumberFormat="1" applyFont="1" applyFill="1" applyBorder="1" applyAlignment="1">
      <alignment horizontal="right"/>
    </xf>
    <xf numFmtId="41" fontId="34" fillId="0" borderId="22" xfId="0" applyNumberFormat="1" applyFont="1" applyFill="1" applyBorder="1" applyAlignment="1">
      <alignment horizontal="right"/>
    </xf>
    <xf numFmtId="0" fontId="40" fillId="0" borderId="35" xfId="0" applyFont="1" applyFill="1" applyBorder="1" applyAlignment="1">
      <alignment wrapText="1"/>
    </xf>
    <xf numFmtId="41" fontId="40" fillId="0" borderId="11" xfId="0" applyNumberFormat="1" applyFont="1" applyFill="1" applyBorder="1" applyAlignment="1">
      <alignment/>
    </xf>
    <xf numFmtId="0" fontId="40" fillId="0" borderId="11" xfId="0" applyFont="1" applyFill="1" applyBorder="1" applyAlignment="1">
      <alignment/>
    </xf>
    <xf numFmtId="41" fontId="40" fillId="0" borderId="11" xfId="0" applyNumberFormat="1" applyFont="1" applyFill="1" applyBorder="1" applyAlignment="1">
      <alignment horizontal="right"/>
    </xf>
    <xf numFmtId="41" fontId="40" fillId="0" borderId="35" xfId="0" applyNumberFormat="1" applyFont="1" applyFill="1" applyBorder="1" applyAlignment="1">
      <alignment horizontal="right"/>
    </xf>
    <xf numFmtId="171" fontId="40" fillId="0" borderId="11" xfId="95" applyNumberFormat="1" applyFont="1" applyFill="1" applyBorder="1" applyAlignment="1">
      <alignment/>
    </xf>
    <xf numFmtId="41" fontId="40" fillId="0" borderId="36" xfId="0" applyNumberFormat="1" applyFont="1" applyFill="1" applyBorder="1" applyAlignment="1">
      <alignment horizontal="right"/>
    </xf>
    <xf numFmtId="0" fontId="127" fillId="0" borderId="0" xfId="0" applyFont="1" applyFill="1" applyBorder="1" applyAlignment="1">
      <alignment horizontal="left" wrapText="1"/>
    </xf>
    <xf numFmtId="41" fontId="127" fillId="0" borderId="13" xfId="0" applyNumberFormat="1" applyFont="1" applyFill="1" applyBorder="1" applyAlignment="1">
      <alignment horizontal="left" wrapText="1"/>
    </xf>
    <xf numFmtId="0" fontId="127" fillId="0" borderId="13" xfId="0" applyFont="1" applyFill="1" applyBorder="1" applyAlignment="1">
      <alignment horizontal="left" wrapText="1"/>
    </xf>
    <xf numFmtId="0" fontId="40" fillId="0" borderId="33" xfId="0" applyFont="1" applyFill="1" applyBorder="1" applyAlignment="1">
      <alignment/>
    </xf>
    <xf numFmtId="41" fontId="34" fillId="0" borderId="37" xfId="0" applyNumberFormat="1" applyFont="1" applyFill="1" applyBorder="1" applyAlignment="1">
      <alignment horizontal="right"/>
    </xf>
    <xf numFmtId="41" fontId="34" fillId="0" borderId="38" xfId="0" applyNumberFormat="1" applyFont="1" applyFill="1" applyBorder="1" applyAlignment="1">
      <alignment horizontal="right"/>
    </xf>
    <xf numFmtId="41" fontId="34" fillId="0" borderId="39" xfId="0" applyNumberFormat="1" applyFont="1" applyFill="1" applyBorder="1" applyAlignment="1">
      <alignment horizontal="right"/>
    </xf>
    <xf numFmtId="171" fontId="40" fillId="0" borderId="40" xfId="95" applyNumberFormat="1" applyFont="1" applyFill="1" applyBorder="1" applyAlignment="1">
      <alignment/>
    </xf>
    <xf numFmtId="0" fontId="40" fillId="0" borderId="15" xfId="0" applyFont="1" applyFill="1" applyBorder="1" applyAlignment="1">
      <alignment wrapText="1"/>
    </xf>
    <xf numFmtId="0" fontId="40" fillId="0" borderId="41" xfId="0" applyFont="1" applyFill="1" applyBorder="1" applyAlignment="1">
      <alignment/>
    </xf>
    <xf numFmtId="0" fontId="140" fillId="0" borderId="15" xfId="0" applyFont="1" applyFill="1" applyBorder="1" applyAlignment="1">
      <alignment vertical="center" wrapText="1"/>
    </xf>
    <xf numFmtId="0" fontId="34" fillId="0" borderId="42" xfId="0" applyFont="1" applyFill="1" applyBorder="1" applyAlignment="1">
      <alignment/>
    </xf>
    <xf numFmtId="41" fontId="0" fillId="0" borderId="13" xfId="0" applyNumberFormat="1" applyFill="1" applyBorder="1" applyAlignment="1">
      <alignment vertical="center" wrapText="1"/>
    </xf>
    <xf numFmtId="0" fontId="34" fillId="0" borderId="43" xfId="0" applyFont="1" applyFill="1" applyBorder="1" applyAlignment="1">
      <alignment/>
    </xf>
    <xf numFmtId="0" fontId="140" fillId="0" borderId="44" xfId="0" applyFont="1" applyFill="1" applyBorder="1" applyAlignment="1">
      <alignment vertical="center"/>
    </xf>
    <xf numFmtId="41" fontId="141" fillId="0" borderId="45" xfId="0" applyNumberFormat="1" applyFont="1" applyFill="1" applyBorder="1" applyAlignment="1">
      <alignment vertical="center" wrapText="1"/>
    </xf>
    <xf numFmtId="171" fontId="40" fillId="0" borderId="45" xfId="95" applyNumberFormat="1" applyFont="1" applyFill="1" applyBorder="1" applyAlignment="1">
      <alignment/>
    </xf>
    <xf numFmtId="0" fontId="136" fillId="0" borderId="0" xfId="0" applyFont="1" applyFill="1" applyAlignment="1">
      <alignment/>
    </xf>
    <xf numFmtId="0" fontId="142" fillId="0" borderId="0" xfId="0" applyFont="1" applyAlignment="1">
      <alignment/>
    </xf>
    <xf numFmtId="0" fontId="137" fillId="0" borderId="11" xfId="0" applyFont="1" applyFill="1" applyBorder="1" applyAlignment="1">
      <alignment horizontal="center" vertical="center"/>
    </xf>
    <xf numFmtId="0" fontId="133" fillId="0" borderId="0" xfId="0" applyFont="1" applyFill="1" applyBorder="1" applyAlignment="1">
      <alignment vertical="center" wrapText="1"/>
    </xf>
    <xf numFmtId="0" fontId="143" fillId="0" borderId="11" xfId="0" applyFont="1" applyBorder="1" applyAlignment="1">
      <alignment horizontal="center" wrapText="1"/>
    </xf>
    <xf numFmtId="0" fontId="144" fillId="0" borderId="11" xfId="0" applyFont="1" applyBorder="1" applyAlignment="1">
      <alignment horizontal="center" wrapText="1"/>
    </xf>
    <xf numFmtId="0" fontId="143" fillId="0" borderId="30" xfId="0" applyFont="1" applyBorder="1" applyAlignment="1">
      <alignment vertical="center" wrapText="1"/>
    </xf>
    <xf numFmtId="0" fontId="143" fillId="0" borderId="16" xfId="0" applyFont="1" applyBorder="1" applyAlignment="1">
      <alignment horizontal="center" vertical="center" wrapText="1"/>
    </xf>
    <xf numFmtId="0" fontId="143" fillId="0" borderId="31" xfId="0" applyFont="1" applyBorder="1" applyAlignment="1">
      <alignment horizontal="center" vertical="center" wrapText="1"/>
    </xf>
    <xf numFmtId="0" fontId="135" fillId="0" borderId="11" xfId="0" applyFont="1" applyFill="1" applyBorder="1" applyAlignment="1">
      <alignment horizontal="center" vertical="center"/>
    </xf>
    <xf numFmtId="0" fontId="136" fillId="0" borderId="11" xfId="0" applyFont="1" applyFill="1" applyBorder="1" applyAlignment="1">
      <alignment/>
    </xf>
    <xf numFmtId="0" fontId="40" fillId="0" borderId="17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145" fillId="0" borderId="0" xfId="0" applyFont="1" applyAlignment="1">
      <alignment vertical="center"/>
    </xf>
    <xf numFmtId="0" fontId="137" fillId="0" borderId="11" xfId="0" applyFont="1" applyFill="1" applyBorder="1" applyAlignment="1">
      <alignment horizontal="center" vertical="center" wrapText="1"/>
    </xf>
    <xf numFmtId="0" fontId="137" fillId="0" borderId="11" xfId="0" applyFont="1" applyFill="1" applyBorder="1" applyAlignment="1">
      <alignment horizontal="center" vertical="center"/>
    </xf>
    <xf numFmtId="0" fontId="135" fillId="0" borderId="11" xfId="0" applyFont="1" applyFill="1" applyBorder="1" applyAlignment="1">
      <alignment horizontal="center" vertical="center" wrapText="1"/>
    </xf>
    <xf numFmtId="0" fontId="135" fillId="0" borderId="11" xfId="0" applyFont="1" applyFill="1" applyBorder="1" applyAlignment="1">
      <alignment horizontal="center" vertical="center"/>
    </xf>
    <xf numFmtId="0" fontId="136" fillId="0" borderId="11" xfId="0" applyFont="1" applyFill="1" applyBorder="1" applyAlignment="1">
      <alignment wrapText="1"/>
    </xf>
    <xf numFmtId="0" fontId="139" fillId="0" borderId="17" xfId="0" applyFont="1" applyBorder="1" applyAlignment="1">
      <alignment horizontal="center" vertical="center" wrapText="1"/>
    </xf>
    <xf numFmtId="0" fontId="139" fillId="0" borderId="16" xfId="0" applyFont="1" applyBorder="1" applyAlignment="1">
      <alignment horizontal="center" vertical="center" wrapText="1"/>
    </xf>
    <xf numFmtId="0" fontId="143" fillId="0" borderId="11" xfId="0" applyFont="1" applyBorder="1" applyAlignment="1">
      <alignment horizontal="center" vertical="center" wrapText="1"/>
    </xf>
    <xf numFmtId="0" fontId="143" fillId="0" borderId="16" xfId="0" applyFont="1" applyBorder="1" applyAlignment="1">
      <alignment horizontal="center" vertical="center" wrapText="1"/>
    </xf>
    <xf numFmtId="0" fontId="135" fillId="0" borderId="11" xfId="0" applyFont="1" applyFill="1" applyBorder="1" applyAlignment="1">
      <alignment horizontal="center" vertical="center" wrapText="1"/>
    </xf>
    <xf numFmtId="0" fontId="146" fillId="0" borderId="0" xfId="0" applyFont="1" applyAlignment="1">
      <alignment/>
    </xf>
    <xf numFmtId="0" fontId="147" fillId="0" borderId="0" xfId="0" applyNumberFormat="1" applyFont="1" applyFill="1" applyBorder="1" applyAlignment="1">
      <alignment vertical="center"/>
    </xf>
    <xf numFmtId="0" fontId="145" fillId="0" borderId="0" xfId="0" applyFont="1" applyAlignment="1">
      <alignment/>
    </xf>
    <xf numFmtId="0" fontId="148" fillId="0" borderId="0" xfId="0" applyFont="1" applyAlignment="1">
      <alignment/>
    </xf>
    <xf numFmtId="0" fontId="145" fillId="0" borderId="0" xfId="0" applyFont="1" applyFill="1" applyBorder="1" applyAlignment="1">
      <alignment vertical="center" wrapText="1"/>
    </xf>
    <xf numFmtId="0" fontId="149" fillId="0" borderId="0" xfId="0" applyFont="1" applyFill="1" applyAlignment="1">
      <alignment wrapText="1"/>
    </xf>
    <xf numFmtId="0" fontId="135" fillId="0" borderId="0" xfId="0" applyFont="1" applyAlignment="1">
      <alignment vertical="center"/>
    </xf>
    <xf numFmtId="0" fontId="150" fillId="0" borderId="0" xfId="0" applyFont="1" applyAlignment="1">
      <alignment vertical="center"/>
    </xf>
    <xf numFmtId="0" fontId="135" fillId="0" borderId="0" xfId="0" applyNumberFormat="1" applyFont="1" applyFill="1" applyBorder="1" applyAlignment="1">
      <alignment vertical="center"/>
    </xf>
    <xf numFmtId="0" fontId="149" fillId="0" borderId="0" xfId="0" applyFont="1" applyFill="1" applyAlignment="1">
      <alignment vertical="center" wrapText="1"/>
    </xf>
    <xf numFmtId="0" fontId="136" fillId="0" borderId="0" xfId="0" applyFont="1" applyFill="1" applyAlignment="1">
      <alignment vertical="center"/>
    </xf>
    <xf numFmtId="0" fontId="149" fillId="0" borderId="0" xfId="0" applyFont="1" applyFill="1" applyAlignment="1">
      <alignment/>
    </xf>
    <xf numFmtId="0" fontId="151" fillId="0" borderId="0" xfId="0" applyNumberFormat="1" applyFont="1" applyFill="1" applyBorder="1" applyAlignment="1">
      <alignment horizontal="left" vertical="center"/>
    </xf>
    <xf numFmtId="0" fontId="151" fillId="0" borderId="0" xfId="0" applyFont="1" applyFill="1" applyBorder="1" applyAlignment="1">
      <alignment/>
    </xf>
    <xf numFmtId="0" fontId="148" fillId="0" borderId="0" xfId="0" applyNumberFormat="1" applyFont="1" applyFill="1" applyBorder="1" applyAlignment="1">
      <alignment horizontal="center"/>
    </xf>
    <xf numFmtId="0" fontId="138" fillId="0" borderId="0" xfId="0" applyNumberFormat="1" applyFont="1" applyFill="1" applyBorder="1" applyAlignment="1">
      <alignment horizontal="center"/>
    </xf>
    <xf numFmtId="0" fontId="148" fillId="0" borderId="0" xfId="0" applyFont="1" applyFill="1" applyBorder="1" applyAlignment="1">
      <alignment/>
    </xf>
    <xf numFmtId="41" fontId="148" fillId="0" borderId="0" xfId="0" applyNumberFormat="1" applyFont="1" applyFill="1" applyBorder="1" applyAlignment="1">
      <alignment/>
    </xf>
    <xf numFmtId="41" fontId="149" fillId="0" borderId="0" xfId="0" applyNumberFormat="1" applyFont="1" applyFill="1" applyBorder="1" applyAlignment="1">
      <alignment/>
    </xf>
    <xf numFmtId="0" fontId="145" fillId="0" borderId="0" xfId="0" applyFont="1" applyFill="1" applyAlignment="1">
      <alignment/>
    </xf>
    <xf numFmtId="0" fontId="148" fillId="0" borderId="31" xfId="0" applyFont="1" applyFill="1" applyBorder="1" applyAlignment="1">
      <alignment horizontal="center"/>
    </xf>
    <xf numFmtId="0" fontId="152" fillId="0" borderId="11" xfId="0" applyFont="1" applyFill="1" applyBorder="1" applyAlignment="1">
      <alignment horizontal="center" vertical="center" wrapText="1"/>
    </xf>
    <xf numFmtId="41" fontId="152" fillId="0" borderId="11" xfId="0" applyNumberFormat="1" applyFont="1" applyFill="1" applyBorder="1" applyAlignment="1" quotePrefix="1">
      <alignment horizontal="center" vertical="center" wrapText="1"/>
    </xf>
    <xf numFmtId="0" fontId="151" fillId="0" borderId="15" xfId="0" applyFont="1" applyFill="1" applyBorder="1" applyAlignment="1">
      <alignment vertical="center"/>
    </xf>
    <xf numFmtId="0" fontId="151" fillId="0" borderId="46" xfId="0" applyFont="1" applyFill="1" applyBorder="1" applyAlignment="1">
      <alignment vertical="center"/>
    </xf>
    <xf numFmtId="0" fontId="151" fillId="0" borderId="0" xfId="0" applyFont="1" applyFill="1" applyBorder="1" applyAlignment="1">
      <alignment vertical="center"/>
    </xf>
    <xf numFmtId="0" fontId="137" fillId="0" borderId="0" xfId="0" applyFont="1" applyFill="1" applyBorder="1" applyAlignment="1">
      <alignment vertical="center"/>
    </xf>
    <xf numFmtId="0" fontId="148" fillId="0" borderId="0" xfId="0" applyFont="1" applyFill="1" applyBorder="1" applyAlignment="1">
      <alignment vertical="center"/>
    </xf>
    <xf numFmtId="0" fontId="151" fillId="0" borderId="14" xfId="0" applyFont="1" applyFill="1" applyBorder="1" applyAlignment="1">
      <alignment vertical="center"/>
    </xf>
    <xf numFmtId="41" fontId="153" fillId="0" borderId="13" xfId="0" applyNumberFormat="1" applyFont="1" applyFill="1" applyBorder="1" applyAlignment="1">
      <alignment horizontal="center" vertical="center"/>
    </xf>
    <xf numFmtId="41" fontId="153" fillId="0" borderId="17" xfId="0" applyNumberFormat="1" applyFont="1" applyFill="1" applyBorder="1" applyAlignment="1">
      <alignment horizontal="center" vertical="center"/>
    </xf>
    <xf numFmtId="0" fontId="145" fillId="0" borderId="0" xfId="0" applyFont="1" applyFill="1" applyAlignment="1">
      <alignment vertical="center"/>
    </xf>
    <xf numFmtId="0" fontId="145" fillId="0" borderId="15" xfId="0" applyFont="1" applyFill="1" applyBorder="1" applyAlignment="1">
      <alignment horizontal="center" vertical="center"/>
    </xf>
    <xf numFmtId="0" fontId="145" fillId="0" borderId="15" xfId="0" applyFont="1" applyFill="1" applyBorder="1" applyAlignment="1">
      <alignment horizontal="left"/>
    </xf>
    <xf numFmtId="3" fontId="151" fillId="0" borderId="0" xfId="0" applyNumberFormat="1" applyFont="1" applyFill="1" applyBorder="1" applyAlignment="1">
      <alignment horizontal="center"/>
    </xf>
    <xf numFmtId="3" fontId="137" fillId="0" borderId="0" xfId="0" applyNumberFormat="1" applyFont="1" applyFill="1" applyBorder="1" applyAlignment="1">
      <alignment horizontal="center"/>
    </xf>
    <xf numFmtId="3" fontId="148" fillId="0" borderId="0" xfId="0" applyNumberFormat="1" applyFont="1" applyFill="1" applyBorder="1" applyAlignment="1">
      <alignment horizontal="center"/>
    </xf>
    <xf numFmtId="3" fontId="151" fillId="0" borderId="14" xfId="0" applyNumberFormat="1" applyFont="1" applyFill="1" applyBorder="1" applyAlignment="1">
      <alignment horizontal="center"/>
    </xf>
    <xf numFmtId="41" fontId="149" fillId="0" borderId="13" xfId="0" applyNumberFormat="1" applyFont="1" applyFill="1" applyBorder="1" applyAlignment="1">
      <alignment/>
    </xf>
    <xf numFmtId="41" fontId="149" fillId="0" borderId="14" xfId="0" applyNumberFormat="1" applyFont="1" applyFill="1" applyBorder="1" applyAlignment="1">
      <alignment/>
    </xf>
    <xf numFmtId="0" fontId="148" fillId="0" borderId="15" xfId="0" applyFont="1" applyFill="1" applyBorder="1" applyAlignment="1">
      <alignment/>
    </xf>
    <xf numFmtId="0" fontId="148" fillId="0" borderId="15" xfId="0" applyFont="1" applyFill="1" applyBorder="1" applyAlignment="1">
      <alignment horizontal="center"/>
    </xf>
    <xf numFmtId="41" fontId="148" fillId="0" borderId="13" xfId="0" applyNumberFormat="1" applyFont="1" applyFill="1" applyBorder="1" applyAlignment="1">
      <alignment/>
    </xf>
    <xf numFmtId="3" fontId="148" fillId="0" borderId="0" xfId="0" applyNumberFormat="1" applyFont="1" applyFill="1" applyBorder="1" applyAlignment="1" quotePrefix="1">
      <alignment horizontal="center" vertical="center"/>
    </xf>
    <xf numFmtId="3" fontId="154" fillId="0" borderId="0" xfId="0" applyNumberFormat="1" applyFont="1" applyFill="1" applyBorder="1" applyAlignment="1" quotePrefix="1">
      <alignment horizontal="center" vertical="center"/>
    </xf>
    <xf numFmtId="3" fontId="155" fillId="0" borderId="0" xfId="0" applyNumberFormat="1" applyFont="1" applyFill="1" applyBorder="1" applyAlignment="1" quotePrefix="1">
      <alignment horizontal="center" vertical="center" wrapText="1"/>
    </xf>
    <xf numFmtId="3" fontId="148" fillId="0" borderId="14" xfId="0" applyNumberFormat="1" applyFont="1" applyFill="1" applyBorder="1" applyAlignment="1" quotePrefix="1">
      <alignment horizontal="center" vertical="center"/>
    </xf>
    <xf numFmtId="0" fontId="149" fillId="0" borderId="15" xfId="0" applyNumberFormat="1" applyFont="1" applyFill="1" applyBorder="1" applyAlignment="1">
      <alignment horizontal="center" vertical="center"/>
    </xf>
    <xf numFmtId="0" fontId="153" fillId="0" borderId="0" xfId="0" applyFont="1" applyFill="1" applyBorder="1" applyAlignment="1">
      <alignment horizontal="center" vertical="center"/>
    </xf>
    <xf numFmtId="0" fontId="156" fillId="0" borderId="0" xfId="0" applyFont="1" applyFill="1" applyBorder="1" applyAlignment="1">
      <alignment horizontal="center" vertical="center"/>
    </xf>
    <xf numFmtId="0" fontId="153" fillId="0" borderId="14" xfId="0" applyFont="1" applyFill="1" applyBorder="1" applyAlignment="1">
      <alignment horizontal="center" vertical="center"/>
    </xf>
    <xf numFmtId="0" fontId="145" fillId="0" borderId="13" xfId="0" applyFont="1" applyFill="1" applyBorder="1" applyAlignment="1">
      <alignment vertical="center"/>
    </xf>
    <xf numFmtId="0" fontId="149" fillId="0" borderId="15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/>
    </xf>
    <xf numFmtId="0" fontId="148" fillId="0" borderId="0" xfId="0" applyFont="1" applyFill="1" applyBorder="1" applyAlignment="1">
      <alignment horizontal="center"/>
    </xf>
    <xf numFmtId="0" fontId="157" fillId="0" borderId="0" xfId="0" applyFont="1" applyFill="1" applyBorder="1" applyAlignment="1">
      <alignment horizontal="center"/>
    </xf>
    <xf numFmtId="0" fontId="158" fillId="0" borderId="0" xfId="0" applyFont="1" applyFill="1" applyBorder="1" applyAlignment="1">
      <alignment horizontal="center"/>
    </xf>
    <xf numFmtId="0" fontId="148" fillId="0" borderId="14" xfId="0" applyFont="1" applyFill="1" applyBorder="1" applyAlignment="1">
      <alignment horizontal="center"/>
    </xf>
    <xf numFmtId="0" fontId="14" fillId="0" borderId="15" xfId="0" applyFont="1" applyFill="1" applyBorder="1" applyAlignment="1">
      <alignment vertical="center"/>
    </xf>
    <xf numFmtId="0" fontId="148" fillId="0" borderId="35" xfId="0" applyFont="1" applyFill="1" applyBorder="1" applyAlignment="1">
      <alignment horizontal="center"/>
    </xf>
    <xf numFmtId="0" fontId="148" fillId="0" borderId="12" xfId="0" applyFont="1" applyFill="1" applyBorder="1" applyAlignment="1">
      <alignment horizontal="center"/>
    </xf>
    <xf numFmtId="0" fontId="157" fillId="0" borderId="12" xfId="0" applyFont="1" applyFill="1" applyBorder="1" applyAlignment="1">
      <alignment horizontal="center"/>
    </xf>
    <xf numFmtId="0" fontId="158" fillId="0" borderId="12" xfId="0" applyFont="1" applyFill="1" applyBorder="1" applyAlignment="1">
      <alignment horizontal="center"/>
    </xf>
    <xf numFmtId="0" fontId="148" fillId="0" borderId="36" xfId="0" applyFont="1" applyFill="1" applyBorder="1" applyAlignment="1">
      <alignment horizontal="center"/>
    </xf>
    <xf numFmtId="41" fontId="148" fillId="0" borderId="11" xfId="0" applyNumberFormat="1" applyFont="1" applyFill="1" applyBorder="1" applyAlignment="1">
      <alignment/>
    </xf>
    <xf numFmtId="41" fontId="148" fillId="0" borderId="11" xfId="0" applyNumberFormat="1" applyFont="1" applyFill="1" applyBorder="1" applyAlignment="1">
      <alignment horizontal="center"/>
    </xf>
    <xf numFmtId="41" fontId="148" fillId="0" borderId="13" xfId="0" applyNumberFormat="1" applyFont="1" applyFill="1" applyBorder="1" applyAlignment="1">
      <alignment horizontal="center"/>
    </xf>
    <xf numFmtId="0" fontId="151" fillId="0" borderId="15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8" fillId="0" borderId="15" xfId="0" applyFont="1" applyFill="1" applyBorder="1" applyAlignment="1">
      <alignment vertical="top"/>
    </xf>
    <xf numFmtId="0" fontId="149" fillId="0" borderId="13" xfId="0" applyFont="1" applyFill="1" applyBorder="1" applyAlignment="1">
      <alignment/>
    </xf>
    <xf numFmtId="0" fontId="149" fillId="0" borderId="30" xfId="0" applyNumberFormat="1" applyFont="1" applyFill="1" applyBorder="1" applyAlignment="1">
      <alignment horizontal="center"/>
    </xf>
    <xf numFmtId="0" fontId="151" fillId="0" borderId="30" xfId="0" applyFont="1" applyFill="1" applyBorder="1" applyAlignment="1">
      <alignment vertical="top"/>
    </xf>
    <xf numFmtId="0" fontId="157" fillId="0" borderId="31" xfId="0" applyFont="1" applyFill="1" applyBorder="1" applyAlignment="1">
      <alignment horizontal="center"/>
    </xf>
    <xf numFmtId="0" fontId="158" fillId="0" borderId="31" xfId="0" applyFont="1" applyFill="1" applyBorder="1" applyAlignment="1">
      <alignment horizontal="center"/>
    </xf>
    <xf numFmtId="0" fontId="148" fillId="0" borderId="32" xfId="0" applyFont="1" applyFill="1" applyBorder="1" applyAlignment="1">
      <alignment horizontal="center"/>
    </xf>
    <xf numFmtId="41" fontId="148" fillId="0" borderId="16" xfId="0" applyNumberFormat="1" applyFont="1" applyFill="1" applyBorder="1" applyAlignment="1">
      <alignment/>
    </xf>
    <xf numFmtId="0" fontId="149" fillId="0" borderId="31" xfId="0" applyFont="1" applyFill="1" applyBorder="1" applyAlignment="1">
      <alignment/>
    </xf>
    <xf numFmtId="0" fontId="149" fillId="0" borderId="0" xfId="0" applyFont="1" applyFill="1" applyBorder="1" applyAlignment="1">
      <alignment horizontal="center"/>
    </xf>
    <xf numFmtId="0" fontId="149" fillId="0" borderId="0" xfId="0" applyFont="1" applyFill="1" applyBorder="1" applyAlignment="1">
      <alignment/>
    </xf>
    <xf numFmtId="0" fontId="149" fillId="0" borderId="15" xfId="0" applyFont="1" applyFill="1" applyBorder="1" applyAlignment="1">
      <alignment/>
    </xf>
    <xf numFmtId="0" fontId="151" fillId="0" borderId="47" xfId="0" applyFont="1" applyFill="1" applyBorder="1" applyAlignment="1">
      <alignment vertical="center"/>
    </xf>
    <xf numFmtId="0" fontId="151" fillId="0" borderId="48" xfId="0" applyFont="1" applyFill="1" applyBorder="1" applyAlignment="1">
      <alignment horizontal="center" vertical="center"/>
    </xf>
    <xf numFmtId="0" fontId="148" fillId="0" borderId="48" xfId="0" applyFont="1" applyFill="1" applyBorder="1" applyAlignment="1">
      <alignment horizontal="center" vertical="center"/>
    </xf>
    <xf numFmtId="0" fontId="157" fillId="0" borderId="48" xfId="0" applyFont="1" applyFill="1" applyBorder="1" applyAlignment="1">
      <alignment horizontal="center" vertical="center"/>
    </xf>
    <xf numFmtId="0" fontId="159" fillId="0" borderId="48" xfId="0" applyFont="1" applyFill="1" applyBorder="1" applyAlignment="1">
      <alignment horizontal="center" vertical="center"/>
    </xf>
    <xf numFmtId="41" fontId="151" fillId="0" borderId="49" xfId="0" applyNumberFormat="1" applyFont="1" applyFill="1" applyBorder="1" applyAlignment="1">
      <alignment horizontal="center" vertical="center"/>
    </xf>
    <xf numFmtId="41" fontId="151" fillId="0" borderId="49" xfId="0" applyNumberFormat="1" applyFont="1" applyFill="1" applyBorder="1" applyAlignment="1">
      <alignment vertical="center"/>
    </xf>
    <xf numFmtId="41" fontId="151" fillId="0" borderId="50" xfId="0" applyNumberFormat="1" applyFont="1" applyFill="1" applyBorder="1" applyAlignment="1">
      <alignment vertical="center"/>
    </xf>
    <xf numFmtId="0" fontId="149" fillId="0" borderId="0" xfId="0" applyFont="1" applyFill="1" applyAlignment="1">
      <alignment vertical="center"/>
    </xf>
    <xf numFmtId="0" fontId="151" fillId="0" borderId="0" xfId="0" applyFont="1" applyFill="1" applyBorder="1" applyAlignment="1">
      <alignment horizontal="center" vertical="center"/>
    </xf>
    <xf numFmtId="0" fontId="148" fillId="0" borderId="0" xfId="0" applyFont="1" applyFill="1" applyBorder="1" applyAlignment="1">
      <alignment horizontal="center" vertical="center"/>
    </xf>
    <xf numFmtId="0" fontId="157" fillId="0" borderId="0" xfId="0" applyFont="1" applyFill="1" applyBorder="1" applyAlignment="1">
      <alignment horizontal="center" vertical="center"/>
    </xf>
    <xf numFmtId="0" fontId="159" fillId="0" borderId="0" xfId="0" applyFont="1" applyFill="1" applyBorder="1" applyAlignment="1">
      <alignment horizontal="center" vertical="center"/>
    </xf>
    <xf numFmtId="41" fontId="151" fillId="0" borderId="0" xfId="0" applyNumberFormat="1" applyFont="1" applyFill="1" applyBorder="1" applyAlignment="1">
      <alignment horizontal="center" vertical="center"/>
    </xf>
    <xf numFmtId="41" fontId="151" fillId="0" borderId="0" xfId="0" applyNumberFormat="1" applyFont="1" applyFill="1" applyBorder="1" applyAlignment="1">
      <alignment vertical="center"/>
    </xf>
    <xf numFmtId="0" fontId="149" fillId="0" borderId="0" xfId="0" applyFont="1" applyFill="1" applyBorder="1" applyAlignment="1">
      <alignment vertical="center"/>
    </xf>
    <xf numFmtId="0" fontId="151" fillId="0" borderId="0" xfId="0" applyFont="1" applyFill="1" applyAlignment="1">
      <alignment horizontal="right"/>
    </xf>
    <xf numFmtId="0" fontId="149" fillId="0" borderId="0" xfId="0" applyFont="1" applyFill="1" applyAlignment="1">
      <alignment horizontal="center"/>
    </xf>
    <xf numFmtId="0" fontId="138" fillId="0" borderId="0" xfId="0" applyFont="1" applyFill="1" applyAlignment="1">
      <alignment horizontal="center"/>
    </xf>
    <xf numFmtId="0" fontId="148" fillId="0" borderId="0" xfId="0" applyFont="1" applyFill="1" applyAlignment="1">
      <alignment horizontal="center"/>
    </xf>
    <xf numFmtId="41" fontId="149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right" vertical="center"/>
    </xf>
    <xf numFmtId="0" fontId="148" fillId="0" borderId="0" xfId="0" applyFont="1" applyFill="1" applyAlignment="1">
      <alignment horizontal="left"/>
    </xf>
    <xf numFmtId="0" fontId="148" fillId="0" borderId="0" xfId="0" applyFont="1" applyFill="1" applyAlignment="1">
      <alignment vertical="top"/>
    </xf>
    <xf numFmtId="41" fontId="149" fillId="37" borderId="0" xfId="0" applyNumberFormat="1" applyFont="1" applyFill="1" applyAlignment="1">
      <alignment/>
    </xf>
    <xf numFmtId="0" fontId="148" fillId="0" borderId="0" xfId="0" applyFont="1" applyFill="1" applyAlignment="1">
      <alignment/>
    </xf>
    <xf numFmtId="0" fontId="151" fillId="0" borderId="0" xfId="0" applyFont="1" applyFill="1" applyAlignment="1">
      <alignment/>
    </xf>
    <xf numFmtId="41" fontId="148" fillId="0" borderId="14" xfId="0" applyNumberFormat="1" applyFont="1" applyFill="1" applyBorder="1" applyAlignment="1">
      <alignment/>
    </xf>
    <xf numFmtId="0" fontId="160" fillId="0" borderId="0" xfId="0" applyFont="1" applyFill="1" applyBorder="1" applyAlignment="1">
      <alignment horizontal="center"/>
    </xf>
    <xf numFmtId="0" fontId="145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61" fillId="0" borderId="0" xfId="0" applyNumberFormat="1" applyFont="1" applyFill="1" applyBorder="1" applyAlignment="1">
      <alignment vertical="center"/>
    </xf>
    <xf numFmtId="0" fontId="162" fillId="0" borderId="0" xfId="0" applyFont="1" applyFill="1" applyBorder="1" applyAlignment="1">
      <alignment vertical="center"/>
    </xf>
    <xf numFmtId="0" fontId="162" fillId="0" borderId="0" xfId="0" applyFont="1" applyFill="1" applyBorder="1" applyAlignment="1">
      <alignment horizontal="center" vertical="center"/>
    </xf>
    <xf numFmtId="0" fontId="162" fillId="0" borderId="0" xfId="0" applyFont="1" applyFill="1" applyAlignment="1">
      <alignment vertical="center"/>
    </xf>
    <xf numFmtId="0" fontId="145" fillId="0" borderId="0" xfId="0" applyNumberFormat="1" applyFont="1" applyFill="1" applyBorder="1" applyAlignment="1">
      <alignment vertical="center"/>
    </xf>
    <xf numFmtId="0" fontId="163" fillId="0" borderId="11" xfId="0" applyFont="1" applyFill="1" applyBorder="1" applyAlignment="1">
      <alignment horizontal="center" vertical="center" wrapText="1"/>
    </xf>
    <xf numFmtId="0" fontId="164" fillId="0" borderId="11" xfId="0" applyFont="1" applyFill="1" applyBorder="1" applyAlignment="1">
      <alignment horizontal="center" vertical="center" wrapText="1"/>
    </xf>
    <xf numFmtId="0" fontId="164" fillId="0" borderId="16" xfId="0" applyFont="1" applyFill="1" applyBorder="1" applyAlignment="1">
      <alignment horizontal="center" vertical="center" wrapText="1"/>
    </xf>
    <xf numFmtId="0" fontId="145" fillId="0" borderId="0" xfId="0" applyFont="1" applyFill="1" applyBorder="1" applyAlignment="1">
      <alignment horizontal="center"/>
    </xf>
    <xf numFmtId="0" fontId="163" fillId="0" borderId="17" xfId="0" applyFont="1" applyFill="1" applyBorder="1" applyAlignment="1">
      <alignment horizontal="center" vertical="center"/>
    </xf>
    <xf numFmtId="0" fontId="163" fillId="0" borderId="13" xfId="0" applyFont="1" applyFill="1" applyBorder="1" applyAlignment="1">
      <alignment horizontal="center" vertical="center"/>
    </xf>
    <xf numFmtId="0" fontId="163" fillId="0" borderId="14" xfId="0" applyFont="1" applyFill="1" applyBorder="1" applyAlignment="1">
      <alignment horizontal="center" vertical="center"/>
    </xf>
    <xf numFmtId="0" fontId="145" fillId="0" borderId="13" xfId="0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horizontal="left"/>
    </xf>
    <xf numFmtId="164" fontId="145" fillId="0" borderId="13" xfId="0" applyNumberFormat="1" applyFont="1" applyFill="1" applyBorder="1" applyAlignment="1">
      <alignment horizontal="right"/>
    </xf>
    <xf numFmtId="164" fontId="149" fillId="0" borderId="13" xfId="0" applyNumberFormat="1" applyFont="1" applyFill="1" applyBorder="1" applyAlignment="1">
      <alignment horizontal="right"/>
    </xf>
    <xf numFmtId="0" fontId="149" fillId="0" borderId="13" xfId="0" applyFont="1" applyFill="1" applyBorder="1" applyAlignment="1">
      <alignment horizontal="center" vertical="top"/>
    </xf>
    <xf numFmtId="0" fontId="163" fillId="0" borderId="0" xfId="0" applyFont="1" applyFill="1" applyBorder="1" applyAlignment="1">
      <alignment vertical="top" wrapText="1"/>
    </xf>
    <xf numFmtId="0" fontId="164" fillId="0" borderId="0" xfId="0" applyFont="1" applyFill="1" applyBorder="1" applyAlignment="1">
      <alignment vertical="top" wrapText="1"/>
    </xf>
    <xf numFmtId="164" fontId="145" fillId="0" borderId="49" xfId="0" applyNumberFormat="1" applyFont="1" applyFill="1" applyBorder="1" applyAlignment="1">
      <alignment horizontal="right" vertical="center"/>
    </xf>
    <xf numFmtId="164" fontId="145" fillId="0" borderId="47" xfId="0" applyNumberFormat="1" applyFont="1" applyFill="1" applyBorder="1" applyAlignment="1">
      <alignment horizontal="right" vertical="center"/>
    </xf>
    <xf numFmtId="166" fontId="145" fillId="0" borderId="49" xfId="43" applyNumberFormat="1" applyFont="1" applyFill="1" applyBorder="1" applyAlignment="1">
      <alignment horizontal="right" vertical="center"/>
    </xf>
    <xf numFmtId="171" fontId="145" fillId="0" borderId="49" xfId="95" applyNumberFormat="1" applyFont="1" applyFill="1" applyBorder="1" applyAlignment="1">
      <alignment horizontal="right" vertical="center"/>
    </xf>
    <xf numFmtId="0" fontId="145" fillId="0" borderId="11" xfId="0" applyFont="1" applyFill="1" applyBorder="1" applyAlignment="1">
      <alignment horizontal="center" vertical="center" wrapText="1"/>
    </xf>
    <xf numFmtId="0" fontId="149" fillId="0" borderId="11" xfId="0" applyFont="1" applyFill="1" applyBorder="1" applyAlignment="1">
      <alignment/>
    </xf>
    <xf numFmtId="0" fontId="145" fillId="0" borderId="11" xfId="0" applyFont="1" applyFill="1" applyBorder="1" applyAlignment="1">
      <alignment/>
    </xf>
    <xf numFmtId="0" fontId="149" fillId="0" borderId="11" xfId="0" applyFont="1" applyFill="1" applyBorder="1" applyAlignment="1">
      <alignment horizontal="center"/>
    </xf>
    <xf numFmtId="0" fontId="161" fillId="0" borderId="0" xfId="0" applyNumberFormat="1" applyFont="1" applyFill="1" applyBorder="1" applyAlignment="1">
      <alignment horizontal="left" vertical="center"/>
    </xf>
    <xf numFmtId="0" fontId="145" fillId="0" borderId="14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left" vertical="center"/>
    </xf>
    <xf numFmtId="0" fontId="151" fillId="0" borderId="0" xfId="0" applyFont="1" applyFill="1" applyBorder="1" applyAlignment="1">
      <alignment horizontal="center"/>
    </xf>
    <xf numFmtId="41" fontId="151" fillId="0" borderId="13" xfId="0" applyNumberFormat="1" applyFont="1" applyFill="1" applyBorder="1" applyAlignment="1">
      <alignment/>
    </xf>
    <xf numFmtId="0" fontId="165" fillId="0" borderId="0" xfId="0" applyFont="1" applyFill="1" applyBorder="1" applyAlignment="1">
      <alignment horizontal="center"/>
    </xf>
    <xf numFmtId="0" fontId="166" fillId="0" borderId="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vertical="center"/>
    </xf>
    <xf numFmtId="0" fontId="151" fillId="0" borderId="14" xfId="0" applyFont="1" applyFill="1" applyBorder="1" applyAlignment="1">
      <alignment horizontal="center"/>
    </xf>
    <xf numFmtId="41" fontId="151" fillId="0" borderId="14" xfId="0" applyNumberFormat="1" applyFont="1" applyFill="1" applyBorder="1" applyAlignment="1">
      <alignment/>
    </xf>
    <xf numFmtId="0" fontId="148" fillId="0" borderId="30" xfId="0" applyFont="1" applyFill="1" applyBorder="1" applyAlignment="1">
      <alignment/>
    </xf>
    <xf numFmtId="0" fontId="167" fillId="0" borderId="48" xfId="0" applyFont="1" applyFill="1" applyBorder="1" applyAlignment="1">
      <alignment horizontal="center" vertical="center"/>
    </xf>
    <xf numFmtId="3" fontId="149" fillId="0" borderId="0" xfId="57" applyNumberFormat="1" applyFont="1" applyFill="1" applyAlignment="1">
      <alignment/>
    </xf>
    <xf numFmtId="0" fontId="168" fillId="0" borderId="0" xfId="0" applyFont="1" applyFill="1" applyAlignment="1">
      <alignment horizontal="left"/>
    </xf>
    <xf numFmtId="0" fontId="168" fillId="0" borderId="0" xfId="0" applyFont="1" applyFill="1" applyAlignment="1">
      <alignment/>
    </xf>
    <xf numFmtId="3" fontId="168" fillId="0" borderId="0" xfId="57" applyNumberFormat="1" applyFont="1" applyFill="1" applyAlignment="1">
      <alignment/>
    </xf>
    <xf numFmtId="0" fontId="151" fillId="0" borderId="12" xfId="0" applyFont="1" applyFill="1" applyBorder="1" applyAlignment="1">
      <alignment horizontal="center" vertical="center"/>
    </xf>
    <xf numFmtId="0" fontId="164" fillId="0" borderId="0" xfId="0" applyFont="1" applyFill="1" applyBorder="1" applyAlignment="1">
      <alignment horizontal="center" vertical="center" wrapText="1"/>
    </xf>
    <xf numFmtId="0" fontId="152" fillId="0" borderId="13" xfId="0" applyFont="1" applyFill="1" applyBorder="1" applyAlignment="1">
      <alignment horizontal="center" vertical="center"/>
    </xf>
    <xf numFmtId="0" fontId="152" fillId="0" borderId="0" xfId="0" applyFont="1" applyFill="1" applyBorder="1" applyAlignment="1">
      <alignment vertical="center"/>
    </xf>
    <xf numFmtId="0" fontId="153" fillId="0" borderId="46" xfId="0" applyFont="1" applyFill="1" applyBorder="1" applyAlignment="1">
      <alignment horizontal="center" vertical="center"/>
    </xf>
    <xf numFmtId="0" fontId="153" fillId="0" borderId="18" xfId="0" applyFont="1" applyFill="1" applyBorder="1" applyAlignment="1">
      <alignment horizontal="center" vertical="center"/>
    </xf>
    <xf numFmtId="3" fontId="153" fillId="0" borderId="51" xfId="57" applyNumberFormat="1" applyFont="1" applyFill="1" applyBorder="1" applyAlignment="1">
      <alignment horizontal="center" vertical="center"/>
    </xf>
    <xf numFmtId="0" fontId="153" fillId="0" borderId="51" xfId="0" applyFont="1" applyFill="1" applyBorder="1" applyAlignment="1">
      <alignment horizontal="center" vertical="center"/>
    </xf>
    <xf numFmtId="0" fontId="163" fillId="0" borderId="0" xfId="0" applyFont="1" applyFill="1" applyBorder="1" applyAlignment="1">
      <alignment horizontal="center" vertical="center"/>
    </xf>
    <xf numFmtId="0" fontId="169" fillId="0" borderId="13" xfId="0" applyFont="1" applyFill="1" applyBorder="1" applyAlignment="1">
      <alignment horizontal="center" vertical="center"/>
    </xf>
    <xf numFmtId="0" fontId="169" fillId="0" borderId="0" xfId="0" applyFont="1" applyFill="1" applyBorder="1" applyAlignment="1">
      <alignment vertical="center"/>
    </xf>
    <xf numFmtId="0" fontId="153" fillId="0" borderId="15" xfId="0" applyFont="1" applyFill="1" applyBorder="1" applyAlignment="1">
      <alignment vertical="center"/>
    </xf>
    <xf numFmtId="0" fontId="153" fillId="0" borderId="14" xfId="0" applyFont="1" applyFill="1" applyBorder="1" applyAlignment="1">
      <alignment vertical="center"/>
    </xf>
    <xf numFmtId="3" fontId="153" fillId="0" borderId="15" xfId="0" applyNumberFormat="1" applyFont="1" applyFill="1" applyBorder="1" applyAlignment="1">
      <alignment vertical="center"/>
    </xf>
    <xf numFmtId="166" fontId="148" fillId="0" borderId="14" xfId="0" applyNumberFormat="1" applyFont="1" applyFill="1" applyBorder="1" applyAlignment="1">
      <alignment/>
    </xf>
    <xf numFmtId="3" fontId="148" fillId="0" borderId="0" xfId="57" applyNumberFormat="1" applyFont="1" applyFill="1" applyBorder="1" applyAlignment="1">
      <alignment/>
    </xf>
    <xf numFmtId="166" fontId="148" fillId="0" borderId="0" xfId="0" applyNumberFormat="1" applyFont="1" applyFill="1" applyBorder="1" applyAlignment="1">
      <alignment/>
    </xf>
    <xf numFmtId="3" fontId="148" fillId="0" borderId="15" xfId="0" applyNumberFormat="1" applyFont="1" applyFill="1" applyBorder="1" applyAlignment="1">
      <alignment/>
    </xf>
    <xf numFmtId="3" fontId="148" fillId="0" borderId="14" xfId="0" applyNumberFormat="1" applyFont="1" applyFill="1" applyBorder="1" applyAlignment="1">
      <alignment/>
    </xf>
    <xf numFmtId="3" fontId="149" fillId="0" borderId="0" xfId="0" applyNumberFormat="1" applyFont="1" applyFill="1" applyBorder="1" applyAlignment="1">
      <alignment/>
    </xf>
    <xf numFmtId="0" fontId="152" fillId="0" borderId="13" xfId="0" applyFont="1" applyFill="1" applyBorder="1" applyAlignment="1">
      <alignment horizontal="center" vertical="center" wrapText="1"/>
    </xf>
    <xf numFmtId="0" fontId="152" fillId="0" borderId="0" xfId="0" applyFont="1" applyFill="1" applyBorder="1" applyAlignment="1">
      <alignment vertical="center" wrapText="1"/>
    </xf>
    <xf numFmtId="41" fontId="151" fillId="0" borderId="15" xfId="57" applyNumberFormat="1" applyFont="1" applyFill="1" applyBorder="1" applyAlignment="1">
      <alignment/>
    </xf>
    <xf numFmtId="3" fontId="152" fillId="0" borderId="14" xfId="0" applyNumberFormat="1" applyFont="1" applyFill="1" applyBorder="1" applyAlignment="1">
      <alignment horizontal="right" vertical="center"/>
    </xf>
    <xf numFmtId="3" fontId="152" fillId="0" borderId="0" xfId="57" applyNumberFormat="1" applyFont="1" applyFill="1" applyBorder="1" applyAlignment="1">
      <alignment horizontal="right" vertical="center"/>
    </xf>
    <xf numFmtId="3" fontId="152" fillId="0" borderId="0" xfId="0" applyNumberFormat="1" applyFont="1" applyFill="1" applyBorder="1" applyAlignment="1">
      <alignment horizontal="right" vertical="center"/>
    </xf>
    <xf numFmtId="3" fontId="164" fillId="0" borderId="0" xfId="0" applyNumberFormat="1" applyFont="1" applyFill="1" applyBorder="1" applyAlignment="1">
      <alignment horizontal="right" vertical="center"/>
    </xf>
    <xf numFmtId="0" fontId="153" fillId="0" borderId="13" xfId="0" applyFont="1" applyFill="1" applyBorder="1" applyAlignment="1">
      <alignment horizontal="center" vertical="top" wrapText="1"/>
    </xf>
    <xf numFmtId="0" fontId="153" fillId="0" borderId="0" xfId="0" applyFont="1" applyFill="1" applyBorder="1" applyAlignment="1">
      <alignment vertical="center" wrapText="1"/>
    </xf>
    <xf numFmtId="166" fontId="148" fillId="0" borderId="15" xfId="43" applyNumberFormat="1" applyFont="1" applyFill="1" applyBorder="1" applyAlignment="1">
      <alignment/>
    </xf>
    <xf numFmtId="0" fontId="148" fillId="0" borderId="14" xfId="0" applyFont="1" applyFill="1" applyBorder="1" applyAlignment="1">
      <alignment/>
    </xf>
    <xf numFmtId="166" fontId="149" fillId="0" borderId="0" xfId="0" applyNumberFormat="1" applyFont="1" applyFill="1" applyBorder="1" applyAlignment="1">
      <alignment/>
    </xf>
    <xf numFmtId="0" fontId="153" fillId="0" borderId="13" xfId="0" applyFont="1" applyFill="1" applyBorder="1" applyAlignment="1">
      <alignment horizontal="center" vertical="center" wrapText="1"/>
    </xf>
    <xf numFmtId="41" fontId="153" fillId="0" borderId="15" xfId="57" applyNumberFormat="1" applyFont="1" applyFill="1" applyBorder="1" applyAlignment="1">
      <alignment horizontal="right" vertical="center"/>
    </xf>
    <xf numFmtId="4" fontId="153" fillId="0" borderId="14" xfId="0" applyNumberFormat="1" applyFont="1" applyFill="1" applyBorder="1" applyAlignment="1">
      <alignment horizontal="right" vertical="center"/>
    </xf>
    <xf numFmtId="3" fontId="153" fillId="0" borderId="0" xfId="57" applyNumberFormat="1" applyFont="1" applyFill="1" applyBorder="1" applyAlignment="1">
      <alignment horizontal="right" vertical="center"/>
    </xf>
    <xf numFmtId="4" fontId="153" fillId="0" borderId="0" xfId="0" applyNumberFormat="1" applyFont="1" applyFill="1" applyBorder="1" applyAlignment="1">
      <alignment horizontal="right" vertical="center"/>
    </xf>
    <xf numFmtId="0" fontId="152" fillId="0" borderId="15" xfId="0" applyFont="1" applyFill="1" applyBorder="1" applyAlignment="1">
      <alignment vertical="center" wrapText="1"/>
    </xf>
    <xf numFmtId="166" fontId="151" fillId="0" borderId="14" xfId="0" applyNumberFormat="1" applyFont="1" applyFill="1" applyBorder="1" applyAlignment="1">
      <alignment/>
    </xf>
    <xf numFmtId="3" fontId="151" fillId="0" borderId="0" xfId="57" applyNumberFormat="1" applyFont="1" applyFill="1" applyBorder="1" applyAlignment="1">
      <alignment/>
    </xf>
    <xf numFmtId="166" fontId="151" fillId="0" borderId="0" xfId="0" applyNumberFormat="1" applyFont="1" applyFill="1" applyBorder="1" applyAlignment="1">
      <alignment/>
    </xf>
    <xf numFmtId="166" fontId="145" fillId="0" borderId="0" xfId="0" applyNumberFormat="1" applyFont="1" applyFill="1" applyBorder="1" applyAlignment="1">
      <alignment/>
    </xf>
    <xf numFmtId="0" fontId="148" fillId="0" borderId="13" xfId="0" applyFont="1" applyFill="1" applyBorder="1" applyAlignment="1">
      <alignment horizontal="center"/>
    </xf>
    <xf numFmtId="0" fontId="151" fillId="0" borderId="13" xfId="0" applyFont="1" applyFill="1" applyBorder="1" applyAlignment="1">
      <alignment horizontal="center"/>
    </xf>
    <xf numFmtId="165" fontId="149" fillId="0" borderId="0" xfId="0" applyNumberFormat="1" applyFont="1" applyFill="1" applyAlignment="1">
      <alignment/>
    </xf>
    <xf numFmtId="0" fontId="148" fillId="0" borderId="0" xfId="0" applyFont="1" applyFill="1" applyAlignment="1">
      <alignment wrapText="1"/>
    </xf>
    <xf numFmtId="41" fontId="148" fillId="0" borderId="15" xfId="57" applyNumberFormat="1" applyFont="1" applyFill="1" applyBorder="1" applyAlignment="1">
      <alignment vertical="center"/>
    </xf>
    <xf numFmtId="41" fontId="148" fillId="0" borderId="14" xfId="57" applyNumberFormat="1" applyFont="1" applyFill="1" applyBorder="1" applyAlignment="1">
      <alignment vertical="center"/>
    </xf>
    <xf numFmtId="41" fontId="148" fillId="0" borderId="14" xfId="0" applyNumberFormat="1" applyFont="1" applyFill="1" applyBorder="1" applyAlignment="1">
      <alignment vertical="center"/>
    </xf>
    <xf numFmtId="41" fontId="148" fillId="0" borderId="0" xfId="0" applyNumberFormat="1" applyFont="1" applyFill="1" applyBorder="1" applyAlignment="1">
      <alignment vertical="center"/>
    </xf>
    <xf numFmtId="41" fontId="148" fillId="0" borderId="0" xfId="57" applyNumberFormat="1" applyFont="1" applyFill="1" applyBorder="1" applyAlignment="1">
      <alignment vertical="center"/>
    </xf>
    <xf numFmtId="0" fontId="151" fillId="0" borderId="0" xfId="0" applyFont="1" applyFill="1" applyAlignment="1">
      <alignment wrapText="1"/>
    </xf>
    <xf numFmtId="41" fontId="148" fillId="0" borderId="36" xfId="57" applyNumberFormat="1" applyFont="1" applyFill="1" applyBorder="1" applyAlignment="1">
      <alignment vertical="center"/>
    </xf>
    <xf numFmtId="41" fontId="148" fillId="0" borderId="36" xfId="0" applyNumberFormat="1" applyFont="1" applyFill="1" applyBorder="1" applyAlignment="1">
      <alignment vertical="center"/>
    </xf>
    <xf numFmtId="0" fontId="148" fillId="0" borderId="36" xfId="0" applyFont="1" applyFill="1" applyBorder="1" applyAlignment="1">
      <alignment/>
    </xf>
    <xf numFmtId="41" fontId="148" fillId="0" borderId="15" xfId="57" applyNumberFormat="1" applyFont="1" applyFill="1" applyBorder="1" applyAlignment="1">
      <alignment/>
    </xf>
    <xf numFmtId="3" fontId="148" fillId="0" borderId="0" xfId="57" applyNumberFormat="1" applyFont="1" applyFill="1" applyBorder="1" applyAlignment="1">
      <alignment vertical="center"/>
    </xf>
    <xf numFmtId="0" fontId="148" fillId="0" borderId="49" xfId="0" applyFont="1" applyFill="1" applyBorder="1" applyAlignment="1">
      <alignment horizontal="center" vertical="center"/>
    </xf>
    <xf numFmtId="0" fontId="151" fillId="0" borderId="48" xfId="0" applyFont="1" applyFill="1" applyBorder="1" applyAlignment="1">
      <alignment vertical="center"/>
    </xf>
    <xf numFmtId="3" fontId="151" fillId="0" borderId="47" xfId="0" applyNumberFormat="1" applyFont="1" applyFill="1" applyBorder="1" applyAlignment="1">
      <alignment vertical="center"/>
    </xf>
    <xf numFmtId="3" fontId="151" fillId="0" borderId="52" xfId="0" applyNumberFormat="1" applyFont="1" applyFill="1" applyBorder="1" applyAlignment="1">
      <alignment vertical="center"/>
    </xf>
    <xf numFmtId="0" fontId="148" fillId="0" borderId="47" xfId="0" applyFont="1" applyFill="1" applyBorder="1" applyAlignment="1">
      <alignment vertical="center"/>
    </xf>
    <xf numFmtId="3" fontId="151" fillId="0" borderId="48" xfId="57" applyNumberFormat="1" applyFont="1" applyFill="1" applyBorder="1" applyAlignment="1">
      <alignment vertical="center"/>
    </xf>
    <xf numFmtId="3" fontId="151" fillId="0" borderId="48" xfId="0" applyNumberFormat="1" applyFont="1" applyFill="1" applyBorder="1" applyAlignment="1">
      <alignment vertical="center"/>
    </xf>
    <xf numFmtId="3" fontId="145" fillId="20" borderId="0" xfId="0" applyNumberFormat="1" applyFont="1" applyFill="1" applyBorder="1" applyAlignment="1">
      <alignment vertical="center"/>
    </xf>
    <xf numFmtId="0" fontId="161" fillId="0" borderId="0" xfId="0" applyFont="1" applyFill="1" applyAlignment="1">
      <alignment horizontal="left" vertical="center"/>
    </xf>
    <xf numFmtId="3" fontId="149" fillId="0" borderId="0" xfId="57" applyNumberFormat="1" applyFont="1" applyFill="1" applyAlignment="1">
      <alignment vertical="center"/>
    </xf>
    <xf numFmtId="0" fontId="151" fillId="0" borderId="0" xfId="0" applyFont="1" applyFill="1" applyAlignment="1">
      <alignment horizontal="right" vertical="center"/>
    </xf>
    <xf numFmtId="0" fontId="149" fillId="0" borderId="0" xfId="0" applyFont="1" applyFill="1" applyAlignment="1">
      <alignment horizontal="left"/>
    </xf>
    <xf numFmtId="0" fontId="136" fillId="0" borderId="0" xfId="0" applyFont="1" applyFill="1" applyAlignment="1">
      <alignment wrapText="1"/>
    </xf>
    <xf numFmtId="0" fontId="136" fillId="0" borderId="35" xfId="0" applyFont="1" applyFill="1" applyBorder="1" applyAlignment="1" quotePrefix="1">
      <alignment horizontal="center" vertical="top" wrapText="1"/>
    </xf>
    <xf numFmtId="0" fontId="136" fillId="0" borderId="12" xfId="0" applyFont="1" applyFill="1" applyBorder="1" applyAlignment="1">
      <alignment vertical="top" wrapText="1"/>
    </xf>
    <xf numFmtId="171" fontId="136" fillId="0" borderId="11" xfId="0" applyNumberFormat="1" applyFont="1" applyFill="1" applyBorder="1" applyAlignment="1">
      <alignment horizontal="center" vertical="top" wrapText="1"/>
    </xf>
    <xf numFmtId="0" fontId="136" fillId="0" borderId="36" xfId="0" applyFont="1" applyFill="1" applyBorder="1" applyAlignment="1">
      <alignment vertical="top" wrapText="1"/>
    </xf>
    <xf numFmtId="9" fontId="136" fillId="0" borderId="11" xfId="0" applyNumberFormat="1" applyFont="1" applyFill="1" applyBorder="1" applyAlignment="1">
      <alignment horizontal="center" vertical="top" wrapText="1"/>
    </xf>
    <xf numFmtId="0" fontId="136" fillId="0" borderId="35" xfId="0" applyFont="1" applyFill="1" applyBorder="1" applyAlignment="1">
      <alignment horizontal="left" vertical="top" wrapText="1"/>
    </xf>
    <xf numFmtId="0" fontId="136" fillId="0" borderId="11" xfId="0" applyFont="1" applyFill="1" applyBorder="1" applyAlignment="1">
      <alignment horizontal="center" vertical="top" wrapText="1"/>
    </xf>
    <xf numFmtId="0" fontId="136" fillId="0" borderId="11" xfId="0" applyFont="1" applyFill="1" applyBorder="1" applyAlignment="1">
      <alignment horizontal="center" vertical="top"/>
    </xf>
    <xf numFmtId="0" fontId="136" fillId="0" borderId="0" xfId="0" applyFont="1" applyFill="1" applyAlignment="1">
      <alignment vertical="top" wrapText="1"/>
    </xf>
    <xf numFmtId="0" fontId="144" fillId="0" borderId="11" xfId="0" applyFont="1" applyBorder="1" applyAlignment="1">
      <alignment horizontal="center" vertical="center" wrapText="1"/>
    </xf>
    <xf numFmtId="0" fontId="148" fillId="0" borderId="0" xfId="0" applyFont="1" applyAlignment="1">
      <alignment vertical="center"/>
    </xf>
    <xf numFmtId="0" fontId="135" fillId="0" borderId="31" xfId="0" applyFont="1" applyFill="1" applyBorder="1" applyAlignment="1">
      <alignment vertical="center"/>
    </xf>
    <xf numFmtId="0" fontId="135" fillId="0" borderId="31" xfId="0" applyFont="1" applyFill="1" applyBorder="1" applyAlignment="1">
      <alignment vertical="center" wrapText="1"/>
    </xf>
    <xf numFmtId="0" fontId="145" fillId="0" borderId="47" xfId="0" applyFont="1" applyFill="1" applyBorder="1" applyAlignment="1">
      <alignment vertical="center" wrapText="1"/>
    </xf>
    <xf numFmtId="0" fontId="145" fillId="0" borderId="49" xfId="0" applyFont="1" applyFill="1" applyBorder="1" applyAlignment="1">
      <alignment vertical="center" wrapText="1"/>
    </xf>
    <xf numFmtId="0" fontId="145" fillId="0" borderId="52" xfId="0" applyFont="1" applyFill="1" applyBorder="1" applyAlignment="1">
      <alignment vertical="center" wrapText="1"/>
    </xf>
    <xf numFmtId="0" fontId="145" fillId="0" borderId="35" xfId="0" applyFont="1" applyFill="1" applyBorder="1" applyAlignment="1">
      <alignment/>
    </xf>
    <xf numFmtId="0" fontId="149" fillId="0" borderId="12" xfId="0" applyFont="1" applyFill="1" applyBorder="1" applyAlignment="1">
      <alignment horizontal="center"/>
    </xf>
    <xf numFmtId="0" fontId="149" fillId="0" borderId="36" xfId="0" applyFont="1" applyFill="1" applyBorder="1" applyAlignment="1">
      <alignment horizontal="center"/>
    </xf>
    <xf numFmtId="0" fontId="149" fillId="0" borderId="17" xfId="0" applyFont="1" applyFill="1" applyBorder="1" applyAlignment="1">
      <alignment horizontal="center"/>
    </xf>
    <xf numFmtId="0" fontId="149" fillId="0" borderId="13" xfId="0" applyFont="1" applyFill="1" applyBorder="1" applyAlignment="1">
      <alignment horizontal="center"/>
    </xf>
    <xf numFmtId="0" fontId="149" fillId="0" borderId="16" xfId="0" applyFont="1" applyFill="1" applyBorder="1" applyAlignment="1">
      <alignment horizontal="center"/>
    </xf>
    <xf numFmtId="0" fontId="149" fillId="0" borderId="46" xfId="0" applyFont="1" applyFill="1" applyBorder="1" applyAlignment="1">
      <alignment/>
    </xf>
    <xf numFmtId="0" fontId="149" fillId="0" borderId="51" xfId="0" applyFont="1" applyFill="1" applyBorder="1" applyAlignment="1">
      <alignment horizontal="center"/>
    </xf>
    <xf numFmtId="0" fontId="149" fillId="0" borderId="18" xfId="0" applyFont="1" applyFill="1" applyBorder="1" applyAlignment="1">
      <alignment horizontal="center"/>
    </xf>
    <xf numFmtId="0" fontId="149" fillId="0" borderId="14" xfId="0" applyFont="1" applyFill="1" applyBorder="1" applyAlignment="1">
      <alignment horizontal="center"/>
    </xf>
    <xf numFmtId="0" fontId="145" fillId="0" borderId="30" xfId="0" applyFont="1" applyFill="1" applyBorder="1" applyAlignment="1">
      <alignment/>
    </xf>
    <xf numFmtId="0" fontId="149" fillId="0" borderId="31" xfId="0" applyFont="1" applyFill="1" applyBorder="1" applyAlignment="1">
      <alignment horizontal="center"/>
    </xf>
    <xf numFmtId="0" fontId="149" fillId="0" borderId="32" xfId="0" applyFont="1" applyFill="1" applyBorder="1" applyAlignment="1">
      <alignment horizontal="center"/>
    </xf>
    <xf numFmtId="0" fontId="149" fillId="0" borderId="51" xfId="0" applyFont="1" applyFill="1" applyBorder="1" applyAlignment="1">
      <alignment/>
    </xf>
    <xf numFmtId="0" fontId="145" fillId="0" borderId="51" xfId="0" applyFont="1" applyFill="1" applyBorder="1" applyAlignment="1">
      <alignment/>
    </xf>
    <xf numFmtId="0" fontId="149" fillId="0" borderId="16" xfId="0" applyFont="1" applyFill="1" applyBorder="1" applyAlignment="1">
      <alignment/>
    </xf>
    <xf numFmtId="0" fontId="149" fillId="0" borderId="49" xfId="0" applyFont="1" applyFill="1" applyBorder="1" applyAlignment="1">
      <alignment horizontal="center"/>
    </xf>
    <xf numFmtId="0" fontId="161" fillId="0" borderId="0" xfId="0" applyFont="1" applyFill="1" applyBorder="1" applyAlignment="1">
      <alignment/>
    </xf>
    <xf numFmtId="0" fontId="151" fillId="0" borderId="11" xfId="0" applyNumberFormat="1" applyFont="1" applyFill="1" applyBorder="1" applyAlignment="1">
      <alignment horizontal="center" vertical="center" wrapText="1"/>
    </xf>
    <xf numFmtId="0" fontId="151" fillId="0" borderId="0" xfId="0" applyFont="1" applyBorder="1" applyAlignment="1">
      <alignment/>
    </xf>
    <xf numFmtId="0" fontId="170" fillId="0" borderId="0" xfId="0" applyFont="1" applyBorder="1" applyAlignment="1">
      <alignment/>
    </xf>
    <xf numFmtId="0" fontId="151" fillId="0" borderId="0" xfId="0" applyFont="1" applyFill="1" applyBorder="1" applyAlignment="1">
      <alignment/>
    </xf>
    <xf numFmtId="0" fontId="170" fillId="0" borderId="0" xfId="0" applyFont="1" applyFill="1" applyBorder="1" applyAlignment="1">
      <alignment/>
    </xf>
    <xf numFmtId="0" fontId="151" fillId="0" borderId="13" xfId="0" applyFont="1" applyFill="1" applyBorder="1" applyAlignment="1">
      <alignment vertical="center"/>
    </xf>
    <xf numFmtId="0" fontId="151" fillId="0" borderId="0" xfId="0" applyFont="1" applyFill="1" applyBorder="1" applyAlignment="1">
      <alignment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1" fontId="171" fillId="0" borderId="0" xfId="0" applyNumberFormat="1" applyFont="1" applyFill="1" applyBorder="1" applyAlignment="1">
      <alignment horizontal="center" vertical="center"/>
    </xf>
    <xf numFmtId="1" fontId="151" fillId="0" borderId="0" xfId="0" applyNumberFormat="1" applyFont="1" applyFill="1" applyBorder="1" applyAlignment="1">
      <alignment horizontal="center" vertical="center"/>
    </xf>
    <xf numFmtId="0" fontId="151" fillId="0" borderId="0" xfId="0" applyFont="1" applyFill="1" applyAlignment="1">
      <alignment vertical="center"/>
    </xf>
    <xf numFmtId="0" fontId="17" fillId="0" borderId="13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1" fontId="171" fillId="0" borderId="0" xfId="0" applyNumberFormat="1" applyFont="1" applyFill="1" applyBorder="1" applyAlignment="1">
      <alignment horizontal="center"/>
    </xf>
    <xf numFmtId="41" fontId="14" fillId="0" borderId="13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13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1" fontId="172" fillId="0" borderId="0" xfId="0" applyNumberFormat="1" applyFont="1" applyFill="1" applyBorder="1" applyAlignment="1" quotePrefix="1">
      <alignment horizontal="center" vertical="center" wrapText="1"/>
    </xf>
    <xf numFmtId="0" fontId="17" fillId="0" borderId="13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1" fontId="17" fillId="0" borderId="0" xfId="0" applyNumberFormat="1" applyFont="1" applyFill="1" applyBorder="1" applyAlignment="1">
      <alignment horizontal="center" vertical="top"/>
    </xf>
    <xf numFmtId="1" fontId="170" fillId="0" borderId="0" xfId="0" applyNumberFormat="1" applyFont="1" applyFill="1" applyBorder="1" applyAlignment="1">
      <alignment horizontal="center" vertical="top"/>
    </xf>
    <xf numFmtId="41" fontId="17" fillId="0" borderId="15" xfId="0" applyNumberFormat="1" applyFont="1" applyFill="1" applyBorder="1" applyAlignment="1">
      <alignment vertical="top"/>
    </xf>
    <xf numFmtId="41" fontId="17" fillId="0" borderId="13" xfId="0" applyNumberFormat="1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0" fontId="14" fillId="0" borderId="13" xfId="0" applyNumberFormat="1" applyFont="1" applyFill="1" applyBorder="1" applyAlignment="1">
      <alignment horizontal="center" vertical="top"/>
    </xf>
    <xf numFmtId="1" fontId="14" fillId="0" borderId="0" xfId="0" applyNumberFormat="1" applyFont="1" applyFill="1" applyBorder="1" applyAlignment="1">
      <alignment horizontal="center" vertical="top"/>
    </xf>
    <xf numFmtId="1" fontId="171" fillId="0" borderId="0" xfId="43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41" fontId="14" fillId="0" borderId="13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0" fontId="171" fillId="0" borderId="13" xfId="0" applyNumberFormat="1" applyFont="1" applyFill="1" applyBorder="1" applyAlignment="1">
      <alignment horizontal="center" vertical="top"/>
    </xf>
    <xf numFmtId="1" fontId="171" fillId="0" borderId="0" xfId="0" applyNumberFormat="1" applyFont="1" applyFill="1" applyBorder="1" applyAlignment="1">
      <alignment horizontal="center" vertical="top"/>
    </xf>
    <xf numFmtId="0" fontId="171" fillId="0" borderId="0" xfId="0" applyFont="1" applyFill="1" applyBorder="1" applyAlignment="1">
      <alignment horizontal="center" vertical="top"/>
    </xf>
    <xf numFmtId="41" fontId="173" fillId="0" borderId="13" xfId="0" applyNumberFormat="1" applyFont="1" applyFill="1" applyBorder="1" applyAlignment="1">
      <alignment vertical="top"/>
    </xf>
    <xf numFmtId="41" fontId="171" fillId="0" borderId="13" xfId="0" applyNumberFormat="1" applyFont="1" applyFill="1" applyBorder="1" applyAlignment="1">
      <alignment vertical="top"/>
    </xf>
    <xf numFmtId="0" fontId="171" fillId="0" borderId="0" xfId="0" applyFont="1" applyFill="1" applyAlignment="1">
      <alignment vertical="top"/>
    </xf>
    <xf numFmtId="1" fontId="14" fillId="0" borderId="0" xfId="43" applyNumberFormat="1" applyFont="1" applyFill="1" applyBorder="1" applyAlignment="1">
      <alignment horizontal="center" vertical="top"/>
    </xf>
    <xf numFmtId="0" fontId="148" fillId="0" borderId="13" xfId="0" applyNumberFormat="1" applyFont="1" applyFill="1" applyBorder="1" applyAlignment="1">
      <alignment horizontal="center" vertical="top"/>
    </xf>
    <xf numFmtId="0" fontId="148" fillId="0" borderId="0" xfId="0" applyFont="1" applyFill="1" applyBorder="1" applyAlignment="1">
      <alignment vertical="top"/>
    </xf>
    <xf numFmtId="0" fontId="148" fillId="0" borderId="0" xfId="0" applyFont="1" applyFill="1" applyBorder="1" applyAlignment="1">
      <alignment wrapText="1"/>
    </xf>
    <xf numFmtId="0" fontId="171" fillId="0" borderId="0" xfId="0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"/>
    </xf>
    <xf numFmtId="1" fontId="148" fillId="0" borderId="0" xfId="0" applyNumberFormat="1" applyFont="1" applyFill="1" applyBorder="1" applyAlignment="1">
      <alignment horizontal="center"/>
    </xf>
    <xf numFmtId="41" fontId="17" fillId="0" borderId="0" xfId="0" applyNumberFormat="1" applyFont="1" applyFill="1" applyBorder="1" applyAlignment="1">
      <alignment horizontal="center" vertical="center"/>
    </xf>
    <xf numFmtId="0" fontId="151" fillId="0" borderId="0" xfId="0" applyFont="1" applyFill="1" applyBorder="1" applyAlignment="1">
      <alignment horizontal="center" vertical="center" wrapText="1"/>
    </xf>
    <xf numFmtId="0" fontId="148" fillId="0" borderId="0" xfId="0" applyFont="1" applyFill="1" applyBorder="1" applyAlignment="1">
      <alignment horizontal="center" vertical="center" wrapText="1"/>
    </xf>
    <xf numFmtId="0" fontId="158" fillId="0" borderId="0" xfId="0" applyFont="1" applyFill="1" applyBorder="1" applyAlignment="1">
      <alignment horizontal="center" vertical="center" wrapText="1"/>
    </xf>
    <xf numFmtId="41" fontId="151" fillId="0" borderId="0" xfId="0" applyNumberFormat="1" applyFont="1" applyFill="1" applyBorder="1" applyAlignment="1">
      <alignment horizontal="center" vertical="center" wrapText="1"/>
    </xf>
    <xf numFmtId="41" fontId="170" fillId="0" borderId="0" xfId="0" applyNumberFormat="1" applyFont="1" applyFill="1" applyBorder="1" applyAlignment="1">
      <alignment horizontal="center" vertical="center" wrapText="1"/>
    </xf>
    <xf numFmtId="0" fontId="148" fillId="0" borderId="0" xfId="0" applyFont="1" applyFill="1" applyAlignment="1">
      <alignment vertical="center" wrapText="1"/>
    </xf>
    <xf numFmtId="172" fontId="148" fillId="0" borderId="11" xfId="57" applyNumberFormat="1" applyFont="1" applyFill="1" applyBorder="1" applyAlignment="1">
      <alignment horizontal="center" vertical="center" wrapText="1"/>
    </xf>
    <xf numFmtId="0" fontId="151" fillId="0" borderId="11" xfId="0" applyFont="1" applyFill="1" applyBorder="1" applyAlignment="1">
      <alignment horizontal="center" vertical="center" wrapText="1"/>
    </xf>
    <xf numFmtId="172" fontId="151" fillId="0" borderId="11" xfId="57" applyNumberFormat="1" applyFont="1" applyFill="1" applyBorder="1" applyAlignment="1">
      <alignment horizontal="center" vertical="center" wrapText="1"/>
    </xf>
    <xf numFmtId="0" fontId="148" fillId="0" borderId="0" xfId="0" applyFont="1" applyFill="1" applyBorder="1" applyAlignment="1">
      <alignment horizontal="left" vertical="center"/>
    </xf>
    <xf numFmtId="171" fontId="151" fillId="0" borderId="0" xfId="95" applyNumberFormat="1" applyFont="1" applyFill="1" applyBorder="1" applyAlignment="1">
      <alignment horizontal="right" vertical="center" wrapText="1"/>
    </xf>
    <xf numFmtId="171" fontId="170" fillId="0" borderId="0" xfId="95" applyNumberFormat="1" applyFont="1" applyFill="1" applyBorder="1" applyAlignment="1">
      <alignment horizontal="right" vertical="center" wrapText="1"/>
    </xf>
    <xf numFmtId="41" fontId="170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/>
    </xf>
    <xf numFmtId="1" fontId="171" fillId="0" borderId="0" xfId="0" applyNumberFormat="1" applyFont="1" applyFill="1" applyAlignment="1">
      <alignment horizontal="center"/>
    </xf>
    <xf numFmtId="1" fontId="148" fillId="0" borderId="0" xfId="0" applyNumberFormat="1" applyFont="1" applyFill="1" applyAlignment="1">
      <alignment horizontal="center"/>
    </xf>
    <xf numFmtId="41" fontId="148" fillId="0" borderId="0" xfId="0" applyNumberFormat="1" applyFont="1" applyFill="1" applyAlignment="1">
      <alignment/>
    </xf>
    <xf numFmtId="41" fontId="171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right" vertical="center" wrapText="1"/>
    </xf>
    <xf numFmtId="0" fontId="151" fillId="0" borderId="11" xfId="0" applyFont="1" applyFill="1" applyBorder="1" applyAlignment="1">
      <alignment horizontal="center" vertical="center"/>
    </xf>
    <xf numFmtId="0" fontId="151" fillId="0" borderId="15" xfId="0" applyFont="1" applyFill="1" applyBorder="1" applyAlignment="1">
      <alignment vertical="top"/>
    </xf>
    <xf numFmtId="41" fontId="14" fillId="0" borderId="15" xfId="0" applyNumberFormat="1" applyFont="1" applyFill="1" applyBorder="1" applyAlignment="1">
      <alignment vertical="top"/>
    </xf>
    <xf numFmtId="41" fontId="171" fillId="0" borderId="15" xfId="0" applyNumberFormat="1" applyFont="1" applyFill="1" applyBorder="1" applyAlignment="1">
      <alignment vertical="top"/>
    </xf>
    <xf numFmtId="41" fontId="151" fillId="0" borderId="11" xfId="0" applyNumberFormat="1" applyFont="1" applyFill="1" applyBorder="1" applyAlignment="1" quotePrefix="1">
      <alignment horizontal="center" vertical="center" wrapText="1"/>
    </xf>
    <xf numFmtId="1" fontId="170" fillId="0" borderId="0" xfId="0" applyNumberFormat="1" applyFont="1" applyFill="1" applyBorder="1" applyAlignment="1">
      <alignment horizontal="center" vertical="center"/>
    </xf>
    <xf numFmtId="0" fontId="151" fillId="0" borderId="0" xfId="0" applyFont="1" applyFill="1" applyBorder="1" applyAlignment="1">
      <alignment horizontal="right" wrapText="1"/>
    </xf>
    <xf numFmtId="41" fontId="171" fillId="0" borderId="0" xfId="0" applyNumberFormat="1" applyFont="1" applyFill="1" applyBorder="1" applyAlignment="1">
      <alignment/>
    </xf>
    <xf numFmtId="0" fontId="148" fillId="0" borderId="0" xfId="0" applyFont="1" applyFill="1" applyBorder="1" applyAlignment="1">
      <alignment horizontal="left"/>
    </xf>
    <xf numFmtId="0" fontId="148" fillId="0" borderId="0" xfId="0" applyFont="1" applyFill="1" applyBorder="1" applyAlignment="1">
      <alignment horizontal="right" wrapText="1"/>
    </xf>
    <xf numFmtId="1" fontId="148" fillId="0" borderId="0" xfId="0" applyNumberFormat="1" applyFont="1" applyFill="1" applyBorder="1" applyAlignment="1">
      <alignment horizontal="center" vertical="top"/>
    </xf>
    <xf numFmtId="41" fontId="151" fillId="0" borderId="0" xfId="0" applyNumberFormat="1" applyFont="1" applyFill="1" applyBorder="1" applyAlignment="1">
      <alignment/>
    </xf>
    <xf numFmtId="41" fontId="153" fillId="0" borderId="15" xfId="0" applyNumberFormat="1" applyFont="1" applyFill="1" applyBorder="1" applyAlignment="1">
      <alignment horizontal="center" vertical="center"/>
    </xf>
    <xf numFmtId="41" fontId="14" fillId="0" borderId="15" xfId="0" applyNumberFormat="1" applyFont="1" applyFill="1" applyBorder="1" applyAlignment="1">
      <alignment horizontal="center"/>
    </xf>
    <xf numFmtId="41" fontId="171" fillId="0" borderId="13" xfId="0" applyNumberFormat="1" applyFont="1" applyFill="1" applyBorder="1" applyAlignment="1">
      <alignment horizontal="center" vertical="center"/>
    </xf>
    <xf numFmtId="41" fontId="171" fillId="0" borderId="13" xfId="0" applyNumberFormat="1" applyFont="1" applyFill="1" applyBorder="1" applyAlignment="1">
      <alignment/>
    </xf>
    <xf numFmtId="41" fontId="170" fillId="0" borderId="13" xfId="0" applyNumberFormat="1" applyFont="1" applyFill="1" applyBorder="1" applyAlignment="1">
      <alignment vertical="top"/>
    </xf>
    <xf numFmtId="41" fontId="151" fillId="0" borderId="50" xfId="0" applyNumberFormat="1" applyFont="1" applyFill="1" applyBorder="1" applyAlignment="1">
      <alignment horizontal="center" vertical="center"/>
    </xf>
    <xf numFmtId="0" fontId="145" fillId="0" borderId="49" xfId="0" applyFont="1" applyFill="1" applyBorder="1" applyAlignment="1">
      <alignment horizontal="center" vertical="center" wrapText="1"/>
    </xf>
    <xf numFmtId="0" fontId="148" fillId="0" borderId="11" xfId="0" applyFont="1" applyFill="1" applyBorder="1" applyAlignment="1">
      <alignment vertical="center"/>
    </xf>
    <xf numFmtId="0" fontId="151" fillId="0" borderId="11" xfId="0" applyFont="1" applyFill="1" applyBorder="1" applyAlignment="1">
      <alignment vertical="center"/>
    </xf>
    <xf numFmtId="3" fontId="14" fillId="0" borderId="0" xfId="0" applyNumberFormat="1" applyFont="1" applyFill="1" applyBorder="1" applyAlignment="1" quotePrefix="1">
      <alignment horizontal="center" vertical="center" wrapText="1"/>
    </xf>
    <xf numFmtId="0" fontId="40" fillId="0" borderId="49" xfId="0" applyFont="1" applyFill="1" applyBorder="1" applyAlignment="1">
      <alignment wrapText="1"/>
    </xf>
    <xf numFmtId="0" fontId="174" fillId="0" borderId="0" xfId="0" applyNumberFormat="1" applyFont="1" applyFill="1" applyBorder="1" applyAlignment="1">
      <alignment horizontal="left" vertical="center"/>
    </xf>
    <xf numFmtId="0" fontId="175" fillId="0" borderId="0" xfId="0" applyFont="1" applyAlignment="1">
      <alignment/>
    </xf>
    <xf numFmtId="0" fontId="175" fillId="0" borderId="11" xfId="0" applyFont="1" applyBorder="1" applyAlignment="1">
      <alignment/>
    </xf>
    <xf numFmtId="0" fontId="135" fillId="0" borderId="11" xfId="0" applyFont="1" applyFill="1" applyBorder="1" applyAlignment="1">
      <alignment horizontal="center" vertical="center" wrapText="1"/>
    </xf>
    <xf numFmtId="0" fontId="137" fillId="0" borderId="11" xfId="0" applyFont="1" applyFill="1" applyBorder="1" applyAlignment="1">
      <alignment horizontal="center" vertical="center" wrapText="1"/>
    </xf>
    <xf numFmtId="0" fontId="137" fillId="0" borderId="11" xfId="0" applyFont="1" applyFill="1" applyBorder="1" applyAlignment="1">
      <alignment horizontal="center" vertical="center"/>
    </xf>
    <xf numFmtId="0" fontId="136" fillId="0" borderId="0" xfId="0" applyFont="1" applyAlignment="1">
      <alignment horizontal="left" vertical="top" wrapText="1"/>
    </xf>
    <xf numFmtId="0" fontId="135" fillId="0" borderId="0" xfId="0" applyFont="1" applyAlignment="1">
      <alignment horizontal="left" vertical="top" wrapText="1"/>
    </xf>
    <xf numFmtId="0" fontId="136" fillId="0" borderId="0" xfId="0" applyFont="1" applyAlignment="1">
      <alignment horizontal="left" vertical="top"/>
    </xf>
    <xf numFmtId="0" fontId="136" fillId="0" borderId="0" xfId="0" applyFont="1" applyAlignment="1">
      <alignment horizontal="left"/>
    </xf>
    <xf numFmtId="0" fontId="136" fillId="0" borderId="0" xfId="0" applyFont="1" applyAlignment="1">
      <alignment horizontal="distributed" vertical="top" wrapText="1"/>
    </xf>
    <xf numFmtId="0" fontId="145" fillId="0" borderId="35" xfId="0" applyFont="1" applyFill="1" applyBorder="1" applyAlignment="1">
      <alignment horizontal="center" vertical="center" wrapText="1"/>
    </xf>
    <xf numFmtId="0" fontId="145" fillId="0" borderId="12" xfId="0" applyFont="1" applyFill="1" applyBorder="1" applyAlignment="1">
      <alignment horizontal="center" vertical="center" wrapText="1"/>
    </xf>
    <xf numFmtId="0" fontId="145" fillId="0" borderId="36" xfId="0" applyFont="1" applyFill="1" applyBorder="1" applyAlignment="1">
      <alignment horizontal="center" vertical="center" wrapText="1"/>
    </xf>
    <xf numFmtId="0" fontId="145" fillId="0" borderId="35" xfId="0" applyFont="1" applyFill="1" applyBorder="1" applyAlignment="1">
      <alignment horizontal="center"/>
    </xf>
    <xf numFmtId="0" fontId="145" fillId="0" borderId="36" xfId="0" applyFont="1" applyFill="1" applyBorder="1" applyAlignment="1">
      <alignment horizontal="center"/>
    </xf>
    <xf numFmtId="0" fontId="164" fillId="0" borderId="17" xfId="0" applyFont="1" applyFill="1" applyBorder="1" applyAlignment="1">
      <alignment horizontal="center" vertical="center" wrapText="1"/>
    </xf>
    <xf numFmtId="0" fontId="164" fillId="0" borderId="16" xfId="0" applyFont="1" applyFill="1" applyBorder="1" applyAlignment="1">
      <alignment horizontal="center" vertical="center" wrapText="1"/>
    </xf>
    <xf numFmtId="0" fontId="145" fillId="0" borderId="47" xfId="0" applyFont="1" applyFill="1" applyBorder="1" applyAlignment="1">
      <alignment horizontal="center" vertical="center" wrapText="1"/>
    </xf>
    <xf numFmtId="0" fontId="145" fillId="0" borderId="48" xfId="0" applyFont="1" applyFill="1" applyBorder="1" applyAlignment="1">
      <alignment horizontal="center" vertical="center" wrapText="1"/>
    </xf>
    <xf numFmtId="0" fontId="145" fillId="0" borderId="11" xfId="0" applyFont="1" applyFill="1" applyBorder="1" applyAlignment="1">
      <alignment horizontal="center" vertical="center"/>
    </xf>
    <xf numFmtId="0" fontId="145" fillId="0" borderId="35" xfId="0" applyFont="1" applyFill="1" applyBorder="1" applyAlignment="1">
      <alignment horizontal="center" vertical="center"/>
    </xf>
    <xf numFmtId="0" fontId="145" fillId="0" borderId="17" xfId="0" applyNumberFormat="1" applyFont="1" applyFill="1" applyBorder="1" applyAlignment="1">
      <alignment horizontal="center" vertical="center" wrapText="1"/>
    </xf>
    <xf numFmtId="0" fontId="145" fillId="0" borderId="16" xfId="0" applyNumberFormat="1" applyFont="1" applyFill="1" applyBorder="1" applyAlignment="1">
      <alignment horizontal="center" vertical="center" wrapText="1"/>
    </xf>
    <xf numFmtId="0" fontId="145" fillId="0" borderId="17" xfId="0" applyFont="1" applyFill="1" applyBorder="1" applyAlignment="1">
      <alignment horizontal="center" vertical="center"/>
    </xf>
    <xf numFmtId="0" fontId="145" fillId="0" borderId="16" xfId="0" applyFont="1" applyFill="1" applyBorder="1" applyAlignment="1">
      <alignment horizontal="center" vertical="center"/>
    </xf>
    <xf numFmtId="0" fontId="145" fillId="0" borderId="12" xfId="0" applyFont="1" applyFill="1" applyBorder="1" applyAlignment="1">
      <alignment horizontal="center" vertical="center"/>
    </xf>
    <xf numFmtId="0" fontId="145" fillId="0" borderId="36" xfId="0" applyFont="1" applyFill="1" applyBorder="1" applyAlignment="1">
      <alignment horizontal="center" vertical="center"/>
    </xf>
    <xf numFmtId="0" fontId="145" fillId="0" borderId="17" xfId="0" applyFont="1" applyFill="1" applyBorder="1" applyAlignment="1">
      <alignment horizontal="center" vertical="center" wrapText="1"/>
    </xf>
    <xf numFmtId="0" fontId="145" fillId="0" borderId="16" xfId="0" applyFont="1" applyFill="1" applyBorder="1" applyAlignment="1">
      <alignment horizontal="center" vertical="center" wrapText="1"/>
    </xf>
    <xf numFmtId="0" fontId="145" fillId="0" borderId="12" xfId="0" applyFont="1" applyFill="1" applyBorder="1" applyAlignment="1">
      <alignment horizontal="center"/>
    </xf>
    <xf numFmtId="41" fontId="34" fillId="0" borderId="14" xfId="0" applyNumberFormat="1" applyFont="1" applyFill="1" applyBorder="1" applyAlignment="1">
      <alignment horizontal="center" vertical="center"/>
    </xf>
    <xf numFmtId="41" fontId="34" fillId="0" borderId="39" xfId="0" applyNumberFormat="1" applyFont="1" applyFill="1" applyBorder="1" applyAlignment="1">
      <alignment horizontal="center" vertical="center"/>
    </xf>
    <xf numFmtId="41" fontId="34" fillId="0" borderId="15" xfId="0" applyNumberFormat="1" applyFont="1" applyFill="1" applyBorder="1" applyAlignment="1">
      <alignment horizontal="center" vertical="center"/>
    </xf>
    <xf numFmtId="41" fontId="34" fillId="0" borderId="38" xfId="0" applyNumberFormat="1" applyFont="1" applyFill="1" applyBorder="1" applyAlignment="1">
      <alignment horizontal="center" vertical="center"/>
    </xf>
    <xf numFmtId="41" fontId="34" fillId="0" borderId="13" xfId="0" applyNumberFormat="1" applyFont="1" applyFill="1" applyBorder="1" applyAlignment="1">
      <alignment horizontal="center" vertical="center"/>
    </xf>
    <xf numFmtId="41" fontId="34" fillId="0" borderId="33" xfId="0" applyNumberFormat="1" applyFont="1" applyFill="1" applyBorder="1" applyAlignment="1">
      <alignment horizontal="center" vertical="center"/>
    </xf>
    <xf numFmtId="171" fontId="34" fillId="0" borderId="13" xfId="95" applyNumberFormat="1" applyFont="1" applyFill="1" applyBorder="1" applyAlignment="1">
      <alignment horizontal="right" vertical="center"/>
    </xf>
    <xf numFmtId="41" fontId="34" fillId="0" borderId="14" xfId="0" applyNumberFormat="1" applyFont="1" applyFill="1" applyBorder="1" applyAlignment="1">
      <alignment horizontal="center" vertical="center" wrapText="1"/>
    </xf>
    <xf numFmtId="41" fontId="34" fillId="0" borderId="15" xfId="0" applyNumberFormat="1" applyFont="1" applyFill="1" applyBorder="1" applyAlignment="1">
      <alignment vertical="center"/>
    </xf>
    <xf numFmtId="41" fontId="34" fillId="0" borderId="38" xfId="0" applyNumberFormat="1" applyFont="1" applyFill="1" applyBorder="1" applyAlignment="1">
      <alignment vertical="center"/>
    </xf>
    <xf numFmtId="171" fontId="34" fillId="0" borderId="13" xfId="95" applyNumberFormat="1" applyFont="1" applyFill="1" applyBorder="1" applyAlignment="1">
      <alignment vertical="center"/>
    </xf>
    <xf numFmtId="171" fontId="34" fillId="0" borderId="33" xfId="95" applyNumberFormat="1" applyFont="1" applyFill="1" applyBorder="1" applyAlignment="1">
      <alignment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41" fontId="34" fillId="0" borderId="14" xfId="0" applyNumberFormat="1" applyFont="1" applyFill="1" applyBorder="1" applyAlignment="1">
      <alignment vertical="center"/>
    </xf>
    <xf numFmtId="41" fontId="34" fillId="0" borderId="39" xfId="0" applyNumberFormat="1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 wrapText="1"/>
    </xf>
    <xf numFmtId="0" fontId="139" fillId="0" borderId="11" xfId="0" applyFont="1" applyBorder="1" applyAlignment="1">
      <alignment horizontal="center" vertical="center" wrapText="1"/>
    </xf>
    <xf numFmtId="0" fontId="143" fillId="0" borderId="17" xfId="0" applyFont="1" applyBorder="1" applyAlignment="1">
      <alignment horizontal="center" vertical="center" wrapText="1"/>
    </xf>
    <xf numFmtId="0" fontId="143" fillId="0" borderId="16" xfId="0" applyFont="1" applyBorder="1" applyAlignment="1">
      <alignment horizontal="center" vertical="center" wrapText="1"/>
    </xf>
    <xf numFmtId="0" fontId="143" fillId="0" borderId="46" xfId="0" applyFont="1" applyBorder="1" applyAlignment="1">
      <alignment horizontal="center" vertical="center" wrapText="1"/>
    </xf>
    <xf numFmtId="0" fontId="143" fillId="0" borderId="15" xfId="0" applyFont="1" applyBorder="1" applyAlignment="1">
      <alignment horizontal="center" vertical="center" wrapText="1"/>
    </xf>
    <xf numFmtId="0" fontId="143" fillId="0" borderId="13" xfId="0" applyFont="1" applyBorder="1" applyAlignment="1">
      <alignment horizontal="center" vertical="center" wrapText="1"/>
    </xf>
    <xf numFmtId="0" fontId="143" fillId="0" borderId="35" xfId="0" applyFont="1" applyBorder="1" applyAlignment="1">
      <alignment horizontal="center" vertical="center" wrapText="1"/>
    </xf>
    <xf numFmtId="0" fontId="143" fillId="0" borderId="12" xfId="0" applyFont="1" applyBorder="1" applyAlignment="1">
      <alignment horizontal="center" vertical="center" wrapText="1"/>
    </xf>
    <xf numFmtId="0" fontId="144" fillId="0" borderId="17" xfId="0" applyFont="1" applyBorder="1" applyAlignment="1">
      <alignment horizontal="center" vertical="center" wrapText="1"/>
    </xf>
    <xf numFmtId="0" fontId="144" fillId="0" borderId="16" xfId="0" applyFont="1" applyBorder="1" applyAlignment="1">
      <alignment horizontal="center" vertical="center" wrapText="1"/>
    </xf>
    <xf numFmtId="0" fontId="135" fillId="0" borderId="11" xfId="0" applyFont="1" applyFill="1" applyBorder="1" applyAlignment="1">
      <alignment horizontal="center" vertical="center" wrapText="1"/>
    </xf>
    <xf numFmtId="0" fontId="135" fillId="0" borderId="11" xfId="0" applyFont="1" applyFill="1" applyBorder="1" applyAlignment="1">
      <alignment horizontal="center" vertical="center"/>
    </xf>
    <xf numFmtId="0" fontId="135" fillId="0" borderId="17" xfId="0" applyFont="1" applyFill="1" applyBorder="1" applyAlignment="1">
      <alignment horizontal="center" vertical="center" wrapText="1"/>
    </xf>
    <xf numFmtId="0" fontId="135" fillId="0" borderId="16" xfId="0" applyFont="1" applyFill="1" applyBorder="1" applyAlignment="1">
      <alignment horizontal="center" vertical="center" wrapText="1"/>
    </xf>
    <xf numFmtId="0" fontId="148" fillId="0" borderId="0" xfId="0" applyFont="1" applyFill="1" applyAlignment="1">
      <alignment horizontal="left"/>
    </xf>
    <xf numFmtId="3" fontId="148" fillId="0" borderId="0" xfId="0" applyNumberFormat="1" applyFont="1" applyFill="1" applyBorder="1" applyAlignment="1">
      <alignment horizontal="center"/>
    </xf>
    <xf numFmtId="3" fontId="148" fillId="0" borderId="14" xfId="0" applyNumberFormat="1" applyFont="1" applyFill="1" applyBorder="1" applyAlignment="1">
      <alignment horizontal="center"/>
    </xf>
    <xf numFmtId="0" fontId="176" fillId="0" borderId="0" xfId="0" applyFont="1" applyFill="1" applyBorder="1" applyAlignment="1">
      <alignment horizontal="center"/>
    </xf>
    <xf numFmtId="0" fontId="151" fillId="0" borderId="11" xfId="0" applyFont="1" applyFill="1" applyBorder="1" applyAlignment="1">
      <alignment horizontal="center" vertical="center"/>
    </xf>
    <xf numFmtId="0" fontId="137" fillId="0" borderId="11" xfId="0" applyFont="1" applyFill="1" applyBorder="1" applyAlignment="1">
      <alignment horizontal="center" vertical="center" wrapText="1"/>
    </xf>
    <xf numFmtId="0" fontId="177" fillId="0" borderId="11" xfId="0" applyFont="1" applyFill="1" applyBorder="1" applyAlignment="1">
      <alignment horizontal="center" vertical="center" wrapText="1"/>
    </xf>
    <xf numFmtId="0" fontId="137" fillId="0" borderId="11" xfId="0" applyFont="1" applyFill="1" applyBorder="1" applyAlignment="1">
      <alignment horizontal="center" vertical="center"/>
    </xf>
    <xf numFmtId="0" fontId="161" fillId="0" borderId="0" xfId="0" applyFont="1" applyFill="1" applyBorder="1" applyAlignment="1">
      <alignment horizontal="left"/>
    </xf>
    <xf numFmtId="0" fontId="148" fillId="0" borderId="0" xfId="0" applyFont="1" applyFill="1" applyBorder="1" applyAlignment="1">
      <alignment horizontal="left"/>
    </xf>
    <xf numFmtId="0" fontId="151" fillId="0" borderId="35" xfId="0" applyFont="1" applyFill="1" applyBorder="1" applyAlignment="1">
      <alignment horizontal="center" vertical="center"/>
    </xf>
    <xf numFmtId="0" fontId="151" fillId="0" borderId="12" xfId="0" applyFont="1" applyFill="1" applyBorder="1" applyAlignment="1">
      <alignment horizontal="center" vertical="center"/>
    </xf>
    <xf numFmtId="0" fontId="148" fillId="0" borderId="11" xfId="0" applyFont="1" applyFill="1" applyBorder="1" applyAlignment="1">
      <alignment horizontal="center" vertical="center" wrapText="1"/>
    </xf>
    <xf numFmtId="0" fontId="148" fillId="0" borderId="11" xfId="0" applyFont="1" applyFill="1" applyBorder="1" applyAlignment="1">
      <alignment horizontal="center" vertical="center"/>
    </xf>
    <xf numFmtId="0" fontId="152" fillId="0" borderId="35" xfId="0" applyFont="1" applyFill="1" applyBorder="1" applyAlignment="1">
      <alignment horizontal="center" vertical="center" wrapText="1"/>
    </xf>
    <xf numFmtId="0" fontId="152" fillId="0" borderId="36" xfId="0" applyFont="1" applyFill="1" applyBorder="1" applyAlignment="1">
      <alignment horizontal="center" vertical="center" wrapText="1"/>
    </xf>
    <xf numFmtId="0" fontId="135" fillId="0" borderId="35" xfId="0" applyFont="1" applyFill="1" applyBorder="1" applyAlignment="1">
      <alignment horizontal="center" vertical="center" wrapText="1"/>
    </xf>
    <xf numFmtId="0" fontId="135" fillId="0" borderId="36" xfId="0" applyFont="1" applyFill="1" applyBorder="1" applyAlignment="1">
      <alignment horizontal="center" vertical="center" wrapText="1"/>
    </xf>
    <xf numFmtId="0" fontId="121" fillId="0" borderId="31" xfId="0" applyFont="1" applyBorder="1" applyAlignment="1">
      <alignment horizontal="center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121" fillId="0" borderId="35" xfId="0" applyFont="1" applyBorder="1" applyAlignment="1">
      <alignment horizontal="center" vertical="center" wrapText="1"/>
    </xf>
    <xf numFmtId="0" fontId="121" fillId="0" borderId="36" xfId="0" applyFont="1" applyBorder="1" applyAlignment="1">
      <alignment horizontal="center" vertical="center" wrapText="1"/>
    </xf>
    <xf numFmtId="0" fontId="178" fillId="0" borderId="31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13" fillId="0" borderId="35" xfId="0" applyFont="1" applyBorder="1" applyAlignment="1">
      <alignment horizontal="center" vertical="center" wrapText="1"/>
    </xf>
    <xf numFmtId="0" fontId="113" fillId="0" borderId="36" xfId="0" applyFont="1" applyBorder="1" applyAlignment="1">
      <alignment horizontal="center" vertical="center" wrapText="1"/>
    </xf>
    <xf numFmtId="0" fontId="178" fillId="0" borderId="31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2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79" fillId="0" borderId="0" xfId="0" applyFont="1" applyBorder="1" applyAlignment="1">
      <alignment horizontal="center" vertical="center" wrapText="1"/>
    </xf>
    <xf numFmtId="0" fontId="180" fillId="0" borderId="0" xfId="0" applyFont="1" applyBorder="1" applyAlignment="1">
      <alignment horizontal="center" vertical="center"/>
    </xf>
    <xf numFmtId="0" fontId="180" fillId="0" borderId="53" xfId="0" applyFont="1" applyBorder="1" applyAlignment="1">
      <alignment horizontal="center" vertical="center"/>
    </xf>
    <xf numFmtId="0" fontId="92" fillId="0" borderId="54" xfId="0" applyFont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31" xfId="0" applyFont="1" applyBorder="1" applyAlignment="1">
      <alignment horizontal="center" wrapText="1"/>
    </xf>
    <xf numFmtId="0" fontId="181" fillId="0" borderId="31" xfId="0" applyFont="1" applyBorder="1" applyAlignment="1">
      <alignment horizontal="center" wrapText="1"/>
    </xf>
    <xf numFmtId="0" fontId="182" fillId="0" borderId="31" xfId="0" applyFont="1" applyBorder="1" applyAlignment="1">
      <alignment horizontal="center" wrapText="1"/>
    </xf>
    <xf numFmtId="0" fontId="182" fillId="0" borderId="0" xfId="0" applyFont="1" applyBorder="1" applyAlignment="1">
      <alignment horizontal="center" vertical="center"/>
    </xf>
    <xf numFmtId="0" fontId="182" fillId="0" borderId="53" xfId="0" applyFont="1" applyBorder="1" applyAlignment="1">
      <alignment horizontal="center" vertical="center"/>
    </xf>
    <xf numFmtId="0" fontId="95" fillId="0" borderId="11" xfId="0" applyFont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/>
    </xf>
    <xf numFmtId="0" fontId="181" fillId="0" borderId="11" xfId="0" applyFont="1" applyBorder="1" applyAlignment="1">
      <alignment horizontal="center" vertical="center" wrapText="1"/>
    </xf>
    <xf numFmtId="0" fontId="13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3" fillId="0" borderId="35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 wrapText="1"/>
    </xf>
    <xf numFmtId="0" fontId="132" fillId="0" borderId="31" xfId="0" applyFont="1" applyBorder="1" applyAlignment="1">
      <alignment horizontal="center" vertical="center" wrapText="1"/>
    </xf>
    <xf numFmtId="0" fontId="132" fillId="0" borderId="55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31" fillId="0" borderId="11" xfId="0" applyFont="1" applyBorder="1" applyAlignment="1">
      <alignment horizontal="center" vertical="center" wrapText="1"/>
    </xf>
    <xf numFmtId="0" fontId="131" fillId="0" borderId="11" xfId="0" applyFont="1" applyFill="1" applyBorder="1" applyAlignment="1">
      <alignment horizontal="center" vertical="center"/>
    </xf>
    <xf numFmtId="1" fontId="183" fillId="0" borderId="11" xfId="0" applyNumberFormat="1" applyFont="1" applyFill="1" applyBorder="1" applyAlignment="1">
      <alignment horizontal="center" vertical="center"/>
    </xf>
    <xf numFmtId="1" fontId="132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3" fillId="0" borderId="11" xfId="0" applyNumberFormat="1" applyFont="1" applyBorder="1" applyAlignment="1">
      <alignment horizontal="center" vertical="center"/>
    </xf>
    <xf numFmtId="0" fontId="132" fillId="0" borderId="0" xfId="0" applyFont="1" applyBorder="1" applyAlignment="1">
      <alignment horizontal="center" vertical="center"/>
    </xf>
    <xf numFmtId="0" fontId="132" fillId="0" borderId="5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87" applyFont="1" applyFill="1" applyBorder="1" applyAlignment="1" applyProtection="1">
      <alignment horizontal="center" vertical="center" wrapText="1"/>
      <protection locked="0"/>
    </xf>
    <xf numFmtId="1" fontId="181" fillId="0" borderId="11" xfId="0" applyNumberFormat="1" applyFont="1" applyBorder="1" applyAlignment="1">
      <alignment horizontal="center" vertical="center"/>
    </xf>
    <xf numFmtId="1" fontId="182" fillId="0" borderId="11" xfId="0" applyNumberFormat="1" applyFont="1" applyBorder="1" applyAlignment="1">
      <alignment horizontal="center" vertical="center"/>
    </xf>
    <xf numFmtId="0" fontId="93" fillId="0" borderId="0" xfId="0" applyFont="1" applyAlignment="1">
      <alignment horizontal="center"/>
    </xf>
    <xf numFmtId="0" fontId="132" fillId="0" borderId="12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83" fillId="0" borderId="0" xfId="0" applyFont="1" applyAlignment="1">
      <alignment horizontal="center" vertical="center"/>
    </xf>
    <xf numFmtId="0" fontId="132" fillId="0" borderId="0" xfId="0" applyFont="1" applyAlignment="1">
      <alignment horizontal="center" vertical="center"/>
    </xf>
    <xf numFmtId="1" fontId="183" fillId="0" borderId="11" xfId="0" applyNumberFormat="1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181" fillId="0" borderId="11" xfId="0" applyFont="1" applyBorder="1" applyAlignment="1">
      <alignment horizontal="center" vertical="center"/>
    </xf>
    <xf numFmtId="0" fontId="182" fillId="0" borderId="11" xfId="0" applyFont="1" applyBorder="1" applyAlignment="1">
      <alignment horizontal="center" vertical="center"/>
    </xf>
    <xf numFmtId="0" fontId="132" fillId="0" borderId="57" xfId="0" applyFont="1" applyBorder="1" applyAlignment="1">
      <alignment horizontal="center" vertical="center"/>
    </xf>
    <xf numFmtId="1" fontId="132" fillId="0" borderId="0" xfId="0" applyNumberFormat="1" applyFont="1" applyBorder="1" applyAlignment="1">
      <alignment horizontal="center" vertical="center"/>
    </xf>
    <xf numFmtId="1" fontId="132" fillId="0" borderId="53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0" fontId="93" fillId="0" borderId="49" xfId="0" applyFont="1" applyBorder="1" applyAlignment="1">
      <alignment horizontal="center" vertical="center" wrapText="1"/>
    </xf>
    <xf numFmtId="1" fontId="93" fillId="0" borderId="49" xfId="0" applyNumberFormat="1" applyFont="1" applyBorder="1" applyAlignment="1">
      <alignment horizontal="center" vertical="center"/>
    </xf>
    <xf numFmtId="1" fontId="181" fillId="0" borderId="49" xfId="0" applyNumberFormat="1" applyFont="1" applyBorder="1" applyAlignment="1">
      <alignment horizontal="center" vertical="center"/>
    </xf>
    <xf numFmtId="1" fontId="182" fillId="0" borderId="49" xfId="0" applyNumberFormat="1" applyFont="1" applyBorder="1" applyAlignment="1">
      <alignment horizontal="center" vertical="center"/>
    </xf>
    <xf numFmtId="1" fontId="182" fillId="0" borderId="48" xfId="0" applyNumberFormat="1" applyFont="1" applyBorder="1" applyAlignment="1">
      <alignment horizontal="center" vertical="center"/>
    </xf>
    <xf numFmtId="1" fontId="182" fillId="0" borderId="58" xfId="0" applyNumberFormat="1" applyFont="1" applyBorder="1" applyAlignment="1">
      <alignment horizontal="center" vertical="center"/>
    </xf>
    <xf numFmtId="1" fontId="93" fillId="0" borderId="48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 wrapText="1"/>
    </xf>
    <xf numFmtId="1" fontId="93" fillId="0" borderId="0" xfId="0" applyNumberFormat="1" applyFont="1" applyBorder="1" applyAlignment="1">
      <alignment horizontal="center" vertical="center"/>
    </xf>
    <xf numFmtId="1" fontId="181" fillId="0" borderId="0" xfId="0" applyNumberFormat="1" applyFont="1" applyBorder="1" applyAlignment="1">
      <alignment horizontal="center" vertical="center"/>
    </xf>
    <xf numFmtId="1" fontId="182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84" fillId="0" borderId="0" xfId="0" applyFont="1" applyAlignment="1">
      <alignment/>
    </xf>
    <xf numFmtId="0" fontId="114" fillId="0" borderId="0" xfId="0" applyFont="1" applyAlignment="1">
      <alignment/>
    </xf>
    <xf numFmtId="0" fontId="182" fillId="0" borderId="0" xfId="0" applyFont="1" applyBorder="1" applyAlignment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83" fillId="0" borderId="35" xfId="0" applyFont="1" applyFill="1" applyBorder="1" applyAlignment="1">
      <alignment horizontal="center" vertical="center"/>
    </xf>
    <xf numFmtId="0" fontId="132" fillId="0" borderId="35" xfId="0" applyFont="1" applyFill="1" applyBorder="1" applyAlignment="1">
      <alignment horizontal="center" vertical="center"/>
    </xf>
    <xf numFmtId="0" fontId="13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top"/>
    </xf>
    <xf numFmtId="0" fontId="9" fillId="0" borderId="5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3" fillId="0" borderId="31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53" xfId="0" applyFont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183" fillId="0" borderId="11" xfId="0" applyFont="1" applyBorder="1" applyAlignment="1">
      <alignment horizontal="center" vertical="center"/>
    </xf>
    <xf numFmtId="0" fontId="182" fillId="0" borderId="48" xfId="0" applyFont="1" applyBorder="1" applyAlignment="1">
      <alignment horizontal="center" vertical="center"/>
    </xf>
    <xf numFmtId="0" fontId="182" fillId="0" borderId="58" xfId="0" applyFont="1" applyBorder="1" applyAlignment="1">
      <alignment horizontal="center" vertical="center"/>
    </xf>
    <xf numFmtId="0" fontId="93" fillId="0" borderId="48" xfId="0" applyFont="1" applyBorder="1" applyAlignment="1">
      <alignment horizontal="center" vertical="center"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W" xfId="40"/>
    <cellStyle name="Calculation" xfId="41"/>
    <cellStyle name="Check Cell" xfId="42"/>
    <cellStyle name="Comma" xfId="43"/>
    <cellStyle name="Comma [0]" xfId="44"/>
    <cellStyle name="Comma 19" xfId="45"/>
    <cellStyle name="Comma 2" xfId="46"/>
    <cellStyle name="Comma 2 2" xfId="47"/>
    <cellStyle name="Comma 2 2 2" xfId="48"/>
    <cellStyle name="Comma 3" xfId="49"/>
    <cellStyle name="Comma 3 2" xfId="50"/>
    <cellStyle name="Comma 4" xfId="51"/>
    <cellStyle name="Comma 5" xfId="52"/>
    <cellStyle name="Comma 5 2" xfId="53"/>
    <cellStyle name="Comma 6" xfId="54"/>
    <cellStyle name="Comma 7" xfId="55"/>
    <cellStyle name="Comma 8" xfId="56"/>
    <cellStyle name="Currency" xfId="57"/>
    <cellStyle name="Currency [0]" xfId="58"/>
    <cellStyle name="Currency 2" xfId="59"/>
    <cellStyle name="Currency 2 2" xfId="60"/>
    <cellStyle name="Currency 3" xfId="61"/>
    <cellStyle name="Currency 3 2" xfId="62"/>
    <cellStyle name="Currency 4" xfId="63"/>
    <cellStyle name="Currency 5" xfId="64"/>
    <cellStyle name="Explanatory Text" xfId="65"/>
    <cellStyle name="Good" xfId="66"/>
    <cellStyle name="Heading 1" xfId="67"/>
    <cellStyle name="Heading 2" xfId="68"/>
    <cellStyle name="Heading 3" xfId="69"/>
    <cellStyle name="Heading 4" xfId="70"/>
    <cellStyle name="Hyperlink 2" xfId="71"/>
    <cellStyle name="Input" xfId="72"/>
    <cellStyle name="Linked Cell" xfId="73"/>
    <cellStyle name="Neutral" xfId="74"/>
    <cellStyle name="Normal 13" xfId="75"/>
    <cellStyle name="Normal 2" xfId="76"/>
    <cellStyle name="Normal 2 2" xfId="77"/>
    <cellStyle name="Normal 2 3" xfId="78"/>
    <cellStyle name="Normal 2 4" xfId="79"/>
    <cellStyle name="Normal 2 5" xfId="80"/>
    <cellStyle name="Normal 2 6" xfId="81"/>
    <cellStyle name="Normal 2 7" xfId="82"/>
    <cellStyle name="Normal 2 8" xfId="83"/>
    <cellStyle name="Normal 3" xfId="84"/>
    <cellStyle name="Normal 3 2" xfId="85"/>
    <cellStyle name="Normal 4" xfId="86"/>
    <cellStyle name="Normal 5" xfId="87"/>
    <cellStyle name="Normal 5 2" xfId="88"/>
    <cellStyle name="Normal 6" xfId="89"/>
    <cellStyle name="Normal 7" xfId="90"/>
    <cellStyle name="Normal 8" xfId="91"/>
    <cellStyle name="Normal 9" xfId="92"/>
    <cellStyle name="Note" xfId="93"/>
    <cellStyle name="Output" xfId="94"/>
    <cellStyle name="Percent" xfId="95"/>
    <cellStyle name="Percent 2" xfId="96"/>
    <cellStyle name="Percent 2 2" xfId="97"/>
    <cellStyle name="Percent 3" xfId="98"/>
    <cellStyle name="Percent 3 2" xfId="99"/>
    <cellStyle name="Percent 5" xfId="100"/>
    <cellStyle name="Percent 6" xfId="101"/>
    <cellStyle name="PSChar" xfId="102"/>
    <cellStyle name="PSDate" xfId="103"/>
    <cellStyle name="PSDec" xfId="104"/>
    <cellStyle name="PSHeading" xfId="105"/>
    <cellStyle name="PSInt" xfId="106"/>
    <cellStyle name="PSSpacer" xfId="107"/>
    <cellStyle name="Title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6</xdr:row>
      <xdr:rowOff>38100</xdr:rowOff>
    </xdr:from>
    <xdr:to>
      <xdr:col>6</xdr:col>
      <xdr:colOff>800100</xdr:colOff>
      <xdr:row>7</xdr:row>
      <xdr:rowOff>28575</xdr:rowOff>
    </xdr:to>
    <xdr:sp>
      <xdr:nvSpPr>
        <xdr:cNvPr id="1" name="Right Brace 1"/>
        <xdr:cNvSpPr>
          <a:spLocks/>
        </xdr:cNvSpPr>
      </xdr:nvSpPr>
      <xdr:spPr>
        <a:xfrm rot="5400000">
          <a:off x="3524250" y="1619250"/>
          <a:ext cx="4133850" cy="16192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590550</xdr:colOff>
      <xdr:row>7</xdr:row>
      <xdr:rowOff>114300</xdr:rowOff>
    </xdr:from>
    <xdr:to>
      <xdr:col>5</xdr:col>
      <xdr:colOff>76200</xdr:colOff>
      <xdr:row>11</xdr:row>
      <xdr:rowOff>171450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933950" y="1866900"/>
          <a:ext cx="1162050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Sila tambahi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bagi memasukkan elaun-elaun lain jika ada.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4</xdr:row>
      <xdr:rowOff>28575</xdr:rowOff>
    </xdr:from>
    <xdr:to>
      <xdr:col>14</xdr:col>
      <xdr:colOff>657225</xdr:colOff>
      <xdr:row>6</xdr:row>
      <xdr:rowOff>76200</xdr:rowOff>
    </xdr:to>
    <xdr:sp>
      <xdr:nvSpPr>
        <xdr:cNvPr id="1" name="Right Brace 1"/>
        <xdr:cNvSpPr>
          <a:spLocks/>
        </xdr:cNvSpPr>
      </xdr:nvSpPr>
      <xdr:spPr>
        <a:xfrm rot="5400000">
          <a:off x="9629775" y="1257300"/>
          <a:ext cx="1333500" cy="371475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200025</xdr:colOff>
      <xdr:row>7</xdr:row>
      <xdr:rowOff>9525</xdr:rowOff>
    </xdr:from>
    <xdr:to>
      <xdr:col>14</xdr:col>
      <xdr:colOff>638175</xdr:colOff>
      <xdr:row>11</xdr:row>
      <xdr:rowOff>152400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782175" y="1724025"/>
          <a:ext cx="11620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Sila tambahi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bagi memasukkan elaun-elaun lain jika ada.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47625</xdr:colOff>
      <xdr:row>4</xdr:row>
      <xdr:rowOff>19050</xdr:rowOff>
    </xdr:from>
    <xdr:to>
      <xdr:col>11</xdr:col>
      <xdr:colOff>704850</xdr:colOff>
      <xdr:row>5</xdr:row>
      <xdr:rowOff>142875</xdr:rowOff>
    </xdr:to>
    <xdr:sp>
      <xdr:nvSpPr>
        <xdr:cNvPr id="1" name="Right Brace 1"/>
        <xdr:cNvSpPr>
          <a:spLocks/>
        </xdr:cNvSpPr>
      </xdr:nvSpPr>
      <xdr:spPr>
        <a:xfrm rot="5400000">
          <a:off x="7829550" y="1247775"/>
          <a:ext cx="1381125" cy="285750"/>
        </a:xfrm>
        <a:prstGeom prst="rightBrac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104775</xdr:colOff>
      <xdr:row>6</xdr:row>
      <xdr:rowOff>85725</xdr:rowOff>
    </xdr:from>
    <xdr:to>
      <xdr:col>11</xdr:col>
      <xdr:colOff>638175</xdr:colOff>
      <xdr:row>11</xdr:row>
      <xdr:rowOff>85725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7886700" y="1638300"/>
          <a:ext cx="125730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Sila tambahi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column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bagi memasukkan elaun-elaun lain jika ada.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</xdr:colOff>
      <xdr:row>3</xdr:row>
      <xdr:rowOff>9525</xdr:rowOff>
    </xdr:from>
    <xdr:to>
      <xdr:col>14</xdr:col>
      <xdr:colOff>542925</xdr:colOff>
      <xdr:row>3</xdr:row>
      <xdr:rowOff>114300</xdr:rowOff>
    </xdr:to>
    <xdr:sp>
      <xdr:nvSpPr>
        <xdr:cNvPr id="1" name="Right Brace 1"/>
        <xdr:cNvSpPr>
          <a:spLocks/>
        </xdr:cNvSpPr>
      </xdr:nvSpPr>
      <xdr:spPr>
        <a:xfrm rot="16200000" flipH="1">
          <a:off x="7810500" y="552450"/>
          <a:ext cx="4400550" cy="1047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85725</xdr:colOff>
      <xdr:row>3</xdr:row>
      <xdr:rowOff>9525</xdr:rowOff>
    </xdr:from>
    <xdr:to>
      <xdr:col>21</xdr:col>
      <xdr:colOff>428625</xdr:colOff>
      <xdr:row>3</xdr:row>
      <xdr:rowOff>114300</xdr:rowOff>
    </xdr:to>
    <xdr:sp>
      <xdr:nvSpPr>
        <xdr:cNvPr id="2" name="Right Brace 2"/>
        <xdr:cNvSpPr>
          <a:spLocks/>
        </xdr:cNvSpPr>
      </xdr:nvSpPr>
      <xdr:spPr>
        <a:xfrm rot="16200000" flipH="1">
          <a:off x="12420600" y="552450"/>
          <a:ext cx="4410075" cy="104775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3</xdr:row>
      <xdr:rowOff>47625</xdr:rowOff>
    </xdr:from>
    <xdr:to>
      <xdr:col>14</xdr:col>
      <xdr:colOff>571500</xdr:colOff>
      <xdr:row>3</xdr:row>
      <xdr:rowOff>142875</xdr:rowOff>
    </xdr:to>
    <xdr:sp>
      <xdr:nvSpPr>
        <xdr:cNvPr id="1" name="Right Brace 1"/>
        <xdr:cNvSpPr>
          <a:spLocks/>
        </xdr:cNvSpPr>
      </xdr:nvSpPr>
      <xdr:spPr>
        <a:xfrm rot="16200000" flipH="1">
          <a:off x="6677025" y="590550"/>
          <a:ext cx="4400550" cy="952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133350</xdr:colOff>
      <xdr:row>3</xdr:row>
      <xdr:rowOff>47625</xdr:rowOff>
    </xdr:from>
    <xdr:to>
      <xdr:col>21</xdr:col>
      <xdr:colOff>600075</xdr:colOff>
      <xdr:row>3</xdr:row>
      <xdr:rowOff>142875</xdr:rowOff>
    </xdr:to>
    <xdr:sp>
      <xdr:nvSpPr>
        <xdr:cNvPr id="2" name="Right Brace 2"/>
        <xdr:cNvSpPr>
          <a:spLocks/>
        </xdr:cNvSpPr>
      </xdr:nvSpPr>
      <xdr:spPr>
        <a:xfrm rot="16200000" flipH="1">
          <a:off x="11372850" y="590550"/>
          <a:ext cx="4410075" cy="95250"/>
        </a:xfrm>
        <a:prstGeom prst="rightBrac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24</xdr:row>
      <xdr:rowOff>57150</xdr:rowOff>
    </xdr:from>
    <xdr:to>
      <xdr:col>1</xdr:col>
      <xdr:colOff>819150</xdr:colOff>
      <xdr:row>26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371600" y="4619625"/>
          <a:ext cx="1333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866775</xdr:colOff>
      <xdr:row>24</xdr:row>
      <xdr:rowOff>95250</xdr:rowOff>
    </xdr:from>
    <xdr:to>
      <xdr:col>1</xdr:col>
      <xdr:colOff>2047875</xdr:colOff>
      <xdr:row>26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552575" y="4619625"/>
          <a:ext cx="1181100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Bagi TK 2016/2017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sahaja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view="pageBreakPreview" zoomScaleSheetLayoutView="100" zoomScalePageLayoutView="0" workbookViewId="0" topLeftCell="A1">
      <selection activeCell="E13" sqref="E13"/>
    </sheetView>
  </sheetViews>
  <sheetFormatPr defaultColWidth="9.00390625" defaultRowHeight="15"/>
  <cols>
    <col min="1" max="16384" width="9.00390625" style="99" customWidth="1"/>
  </cols>
  <sheetData>
    <row r="1" spans="1:14" ht="42.75" customHeight="1">
      <c r="A1" s="610" t="s">
        <v>266</v>
      </c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</row>
    <row r="3" ht="12.75">
      <c r="A3" s="98" t="s">
        <v>182</v>
      </c>
    </row>
    <row r="6" ht="12.75">
      <c r="A6" s="98" t="s">
        <v>153</v>
      </c>
    </row>
    <row r="7" spans="1:3" ht="12.75">
      <c r="A7" s="611" t="s">
        <v>155</v>
      </c>
      <c r="B7" s="611"/>
      <c r="C7" s="611"/>
    </row>
    <row r="9" ht="12.75">
      <c r="A9" s="98" t="s">
        <v>154</v>
      </c>
    </row>
    <row r="10" spans="1:4" ht="12.75">
      <c r="A10" s="612" t="s">
        <v>156</v>
      </c>
      <c r="B10" s="612"/>
      <c r="C10" s="612"/>
      <c r="D10" s="612"/>
    </row>
    <row r="12" ht="12.75">
      <c r="A12" s="98" t="s">
        <v>209</v>
      </c>
    </row>
    <row r="14" ht="12.75">
      <c r="A14" s="98" t="s">
        <v>157</v>
      </c>
    </row>
    <row r="16" spans="1:14" ht="64.5" customHeight="1">
      <c r="A16" s="613" t="s">
        <v>159</v>
      </c>
      <c r="B16" s="613"/>
      <c r="C16" s="613"/>
      <c r="D16" s="613"/>
      <c r="E16" s="613"/>
      <c r="F16" s="613"/>
      <c r="G16" s="613"/>
      <c r="H16" s="613"/>
      <c r="I16" s="613"/>
      <c r="J16" s="613"/>
      <c r="K16" s="613"/>
      <c r="L16" s="613"/>
      <c r="M16" s="613"/>
      <c r="N16" s="110"/>
    </row>
    <row r="18" ht="12.75">
      <c r="A18" s="98" t="s">
        <v>158</v>
      </c>
    </row>
    <row r="20" spans="1:13" ht="30.75" customHeight="1">
      <c r="A20" s="609"/>
      <c r="B20" s="609"/>
      <c r="C20" s="609"/>
      <c r="D20" s="609"/>
      <c r="E20" s="609"/>
      <c r="F20" s="609"/>
      <c r="G20" s="609"/>
      <c r="H20" s="609"/>
      <c r="I20" s="609"/>
      <c r="J20" s="609"/>
      <c r="K20" s="609"/>
      <c r="L20" s="609"/>
      <c r="M20" s="609"/>
    </row>
    <row r="21" ht="12.75">
      <c r="A21" s="98" t="s">
        <v>210</v>
      </c>
    </row>
    <row r="23" spans="1:14" ht="43.5" customHeight="1">
      <c r="A23" s="609" t="s">
        <v>185</v>
      </c>
      <c r="B23" s="609"/>
      <c r="C23" s="609"/>
      <c r="D23" s="609"/>
      <c r="E23" s="609"/>
      <c r="F23" s="609"/>
      <c r="G23" s="609"/>
      <c r="H23" s="609"/>
      <c r="I23" s="609"/>
      <c r="J23" s="609"/>
      <c r="K23" s="609"/>
      <c r="L23" s="609"/>
      <c r="M23" s="609"/>
      <c r="N23" s="609"/>
    </row>
  </sheetData>
  <sheetProtection/>
  <mergeCells count="6">
    <mergeCell ref="A23:N23"/>
    <mergeCell ref="A1:N1"/>
    <mergeCell ref="A7:C7"/>
    <mergeCell ref="A10:D10"/>
    <mergeCell ref="A16:M16"/>
    <mergeCell ref="A20:M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2" width="10.57421875" style="99" customWidth="1"/>
    <col min="3" max="3" width="8.00390625" style="99" customWidth="1"/>
    <col min="4" max="4" width="6.7109375" style="604" bestFit="1" customWidth="1"/>
    <col min="5" max="5" width="10.57421875" style="99" customWidth="1"/>
    <col min="6" max="6" width="20.57421875" style="99" customWidth="1"/>
    <col min="7" max="9" width="15.57421875" style="99" customWidth="1"/>
    <col min="10" max="10" width="10.421875" style="99" customWidth="1"/>
    <col min="11" max="11" width="7.57421875" style="99" customWidth="1"/>
    <col min="12" max="12" width="9.140625" style="99" customWidth="1"/>
    <col min="13" max="18" width="12.57421875" style="99" customWidth="1"/>
    <col min="19" max="20" width="15.57421875" style="99" customWidth="1"/>
    <col min="21" max="16384" width="9.00390625" style="99" customWidth="1"/>
  </cols>
  <sheetData>
    <row r="1" spans="1:18" s="81" customFormat="1" ht="19.5" customHeight="1">
      <c r="A1" s="238" t="s">
        <v>350</v>
      </c>
      <c r="B1" s="84"/>
      <c r="C1" s="84"/>
      <c r="D1" s="60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ht="18" customHeight="1">
      <c r="A2" s="255" t="s">
        <v>183</v>
      </c>
    </row>
    <row r="3" spans="1:20" s="223" customFormat="1" ht="39.75" customHeight="1">
      <c r="A3" s="680" t="s">
        <v>97</v>
      </c>
      <c r="B3" s="680" t="s">
        <v>124</v>
      </c>
      <c r="C3" s="678" t="s">
        <v>160</v>
      </c>
      <c r="D3" s="679" t="s">
        <v>301</v>
      </c>
      <c r="E3" s="678" t="s">
        <v>181</v>
      </c>
      <c r="F3" s="678" t="s">
        <v>178</v>
      </c>
      <c r="G3" s="678" t="s">
        <v>179</v>
      </c>
      <c r="H3" s="678" t="s">
        <v>180</v>
      </c>
      <c r="I3" s="678" t="s">
        <v>161</v>
      </c>
      <c r="J3" s="678" t="s">
        <v>216</v>
      </c>
      <c r="K3" s="680" t="s">
        <v>162</v>
      </c>
      <c r="L3" s="680"/>
      <c r="M3" s="678" t="s">
        <v>217</v>
      </c>
      <c r="N3" s="680" t="s">
        <v>12</v>
      </c>
      <c r="O3" s="680" t="s">
        <v>146</v>
      </c>
      <c r="P3" s="680"/>
      <c r="Q3" s="678" t="s">
        <v>163</v>
      </c>
      <c r="R3" s="678"/>
      <c r="S3" s="678" t="s">
        <v>164</v>
      </c>
      <c r="T3" s="678" t="s">
        <v>218</v>
      </c>
    </row>
    <row r="4" spans="1:20" s="223" customFormat="1" ht="38.25" customHeight="1">
      <c r="A4" s="680"/>
      <c r="B4" s="680"/>
      <c r="C4" s="678"/>
      <c r="D4" s="679"/>
      <c r="E4" s="678"/>
      <c r="F4" s="678"/>
      <c r="G4" s="678"/>
      <c r="H4" s="678"/>
      <c r="I4" s="678"/>
      <c r="J4" s="678"/>
      <c r="K4" s="224" t="s">
        <v>165</v>
      </c>
      <c r="L4" s="224" t="s">
        <v>166</v>
      </c>
      <c r="M4" s="678"/>
      <c r="N4" s="680"/>
      <c r="O4" s="239" t="s">
        <v>225</v>
      </c>
      <c r="P4" s="239" t="s">
        <v>167</v>
      </c>
      <c r="Q4" s="240" t="s">
        <v>168</v>
      </c>
      <c r="R4" s="240" t="s">
        <v>184</v>
      </c>
      <c r="S4" s="678"/>
      <c r="T4" s="678"/>
    </row>
    <row r="5" spans="1:20" ht="12.75">
      <c r="A5" s="100"/>
      <c r="B5" s="100"/>
      <c r="C5" s="100"/>
      <c r="D5" s="605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ht="12.75">
      <c r="A6" s="100"/>
      <c r="B6" s="100"/>
      <c r="C6" s="100"/>
      <c r="D6" s="605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spans="1:20" ht="12.75">
      <c r="A7" s="100"/>
      <c r="B7" s="100"/>
      <c r="C7" s="100"/>
      <c r="D7" s="605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1:20" ht="12.75">
      <c r="A8" s="100"/>
      <c r="B8" s="100"/>
      <c r="C8" s="100"/>
      <c r="D8" s="605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  <row r="9" spans="1:20" ht="12.75">
      <c r="A9" s="100"/>
      <c r="B9" s="100"/>
      <c r="C9" s="100"/>
      <c r="D9" s="605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</row>
    <row r="10" spans="1:20" ht="12.75">
      <c r="A10" s="100"/>
      <c r="B10" s="100"/>
      <c r="C10" s="100"/>
      <c r="D10" s="605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1:20" ht="12.75">
      <c r="A11" s="100"/>
      <c r="B11" s="100"/>
      <c r="C11" s="100"/>
      <c r="D11" s="605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20" ht="12.75">
      <c r="A12" s="100"/>
      <c r="B12" s="100"/>
      <c r="C12" s="100"/>
      <c r="D12" s="605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</row>
    <row r="13" spans="1:20" ht="12.75">
      <c r="A13" s="100"/>
      <c r="B13" s="100"/>
      <c r="C13" s="100"/>
      <c r="D13" s="605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1:20" ht="12.75">
      <c r="A14" s="100"/>
      <c r="B14" s="100"/>
      <c r="C14" s="100"/>
      <c r="D14" s="605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1:20" ht="12.75">
      <c r="A15" s="100"/>
      <c r="B15" s="100"/>
      <c r="C15" s="100"/>
      <c r="D15" s="605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ht="12.75">
      <c r="A16" s="100"/>
      <c r="B16" s="100"/>
      <c r="C16" s="100"/>
      <c r="D16" s="605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</row>
    <row r="17" spans="1:20" ht="12.75">
      <c r="A17" s="100"/>
      <c r="B17" s="100"/>
      <c r="C17" s="100"/>
      <c r="D17" s="605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1:20" ht="12.75">
      <c r="A18" s="100"/>
      <c r="B18" s="100"/>
      <c r="C18" s="100"/>
      <c r="D18" s="605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1:20" ht="12.75">
      <c r="A19" s="100"/>
      <c r="B19" s="100"/>
      <c r="C19" s="100"/>
      <c r="D19" s="605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1:20" ht="12.75">
      <c r="A20" s="100"/>
      <c r="B20" s="100"/>
      <c r="C20" s="100"/>
      <c r="D20" s="605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1:20" ht="12.75">
      <c r="A21" s="100"/>
      <c r="B21" s="100"/>
      <c r="C21" s="100"/>
      <c r="D21" s="605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1:20" ht="12.75">
      <c r="A22" s="100"/>
      <c r="B22" s="100"/>
      <c r="C22" s="100"/>
      <c r="D22" s="605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1:20" ht="12.75">
      <c r="A23" s="100"/>
      <c r="B23" s="100"/>
      <c r="C23" s="100"/>
      <c r="D23" s="605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1:20" ht="12.75">
      <c r="A24" s="100"/>
      <c r="B24" s="100"/>
      <c r="C24" s="100"/>
      <c r="D24" s="605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1:20" ht="12.75">
      <c r="A25" s="100"/>
      <c r="B25" s="100"/>
      <c r="C25" s="100"/>
      <c r="D25" s="605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1:20" ht="12.75">
      <c r="A26" s="100"/>
      <c r="B26" s="100"/>
      <c r="C26" s="100"/>
      <c r="D26" s="605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0" ht="12.75">
      <c r="A27" s="100"/>
      <c r="B27" s="100"/>
      <c r="C27" s="100"/>
      <c r="D27" s="605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1:20" ht="12.75">
      <c r="A28" s="100"/>
      <c r="B28" s="100"/>
      <c r="C28" s="100"/>
      <c r="D28" s="605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ht="12.75">
      <c r="A29" s="100"/>
      <c r="B29" s="100"/>
      <c r="C29" s="100"/>
      <c r="D29" s="605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1:20" ht="12.75">
      <c r="A30" s="100"/>
      <c r="B30" s="100"/>
      <c r="C30" s="100"/>
      <c r="D30" s="605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1:20" ht="12.75">
      <c r="A31" s="100"/>
      <c r="B31" s="100"/>
      <c r="C31" s="100"/>
      <c r="D31" s="605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1:20" ht="12.75">
      <c r="A32" s="100"/>
      <c r="B32" s="100"/>
      <c r="C32" s="100"/>
      <c r="D32" s="605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1:20" ht="12.75">
      <c r="A33" s="100"/>
      <c r="B33" s="100"/>
      <c r="C33" s="100"/>
      <c r="D33" s="605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1:20" ht="12.75">
      <c r="A34" s="100"/>
      <c r="B34" s="100"/>
      <c r="C34" s="100"/>
      <c r="D34" s="605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1:20" ht="12.75">
      <c r="A35" s="100"/>
      <c r="B35" s="100"/>
      <c r="C35" s="100"/>
      <c r="D35" s="605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1:20" ht="12.75">
      <c r="A36" s="100"/>
      <c r="B36" s="100"/>
      <c r="C36" s="100"/>
      <c r="D36" s="605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1:20" ht="12.75">
      <c r="A37" s="100"/>
      <c r="B37" s="100"/>
      <c r="C37" s="100"/>
      <c r="D37" s="605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1:20" ht="12.75">
      <c r="A38" s="100"/>
      <c r="B38" s="100"/>
      <c r="C38" s="100"/>
      <c r="D38" s="605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1:20" ht="12.75">
      <c r="A39" s="100"/>
      <c r="B39" s="100"/>
      <c r="C39" s="100"/>
      <c r="D39" s="605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1:20" ht="12.75">
      <c r="A40" s="100"/>
      <c r="B40" s="100"/>
      <c r="C40" s="100"/>
      <c r="D40" s="605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1:20" ht="12.75">
      <c r="A41" s="100"/>
      <c r="B41" s="100"/>
      <c r="C41" s="100"/>
      <c r="D41" s="605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1:20" ht="12.75">
      <c r="A42" s="100"/>
      <c r="B42" s="100"/>
      <c r="C42" s="100"/>
      <c r="D42" s="605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1:20" ht="12.75">
      <c r="A43" s="100"/>
      <c r="B43" s="100"/>
      <c r="C43" s="100"/>
      <c r="D43" s="605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1:20" ht="12.75">
      <c r="A44" s="100"/>
      <c r="B44" s="100"/>
      <c r="C44" s="100"/>
      <c r="D44" s="605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1:20" ht="12.75">
      <c r="A45" s="100"/>
      <c r="B45" s="100"/>
      <c r="C45" s="100"/>
      <c r="D45" s="605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1:20" ht="12.75">
      <c r="A46" s="100"/>
      <c r="B46" s="100"/>
      <c r="C46" s="100"/>
      <c r="D46" s="605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1:20" ht="12.75">
      <c r="A47" s="100"/>
      <c r="B47" s="100"/>
      <c r="C47" s="100"/>
      <c r="D47" s="605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</sheetData>
  <sheetProtection/>
  <mergeCells count="17">
    <mergeCell ref="E3:E4"/>
    <mergeCell ref="J3:J4"/>
    <mergeCell ref="K3:L3"/>
    <mergeCell ref="M3:M4"/>
    <mergeCell ref="N3:N4"/>
    <mergeCell ref="O3:P3"/>
    <mergeCell ref="Q3:R3"/>
    <mergeCell ref="F3:F4"/>
    <mergeCell ref="G3:G4"/>
    <mergeCell ref="D3:D4"/>
    <mergeCell ref="T3:T4"/>
    <mergeCell ref="S3:S4"/>
    <mergeCell ref="A3:A4"/>
    <mergeCell ref="B3:B4"/>
    <mergeCell ref="C3:C4"/>
    <mergeCell ref="H3:H4"/>
    <mergeCell ref="I3:I4"/>
  </mergeCells>
  <printOptions/>
  <pageMargins left="0" right="0" top="0.75" bottom="0.75" header="0.3" footer="0.3"/>
  <pageSetup fitToHeight="0" fitToWidth="1" horizontalDpi="600" verticalDpi="600" orientation="landscape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90" zoomScaleNormal="90" zoomScaleSheetLayoutView="90" zoomScalePageLayoutView="0" workbookViewId="0" topLeftCell="A1">
      <selection activeCell="H8" sqref="H8"/>
    </sheetView>
  </sheetViews>
  <sheetFormatPr defaultColWidth="9.140625" defaultRowHeight="15"/>
  <cols>
    <col min="1" max="1" width="11.140625" style="330" customWidth="1"/>
    <col min="2" max="2" width="35.7109375" style="260" customWidth="1"/>
    <col min="3" max="3" width="8.57421875" style="348" customWidth="1"/>
    <col min="4" max="4" width="8.57421875" style="349" hidden="1" customWidth="1"/>
    <col min="5" max="5" width="6.7109375" style="350" customWidth="1"/>
    <col min="6" max="8" width="8.57421875" style="348" customWidth="1"/>
    <col min="9" max="9" width="15.8515625" style="351" customWidth="1"/>
    <col min="10" max="10" width="15.8515625" style="355" customWidth="1"/>
    <col min="11" max="12" width="15.8515625" style="351" customWidth="1"/>
    <col min="13" max="13" width="25.140625" style="351" customWidth="1"/>
    <col min="14" max="16384" width="9.140625" style="260" customWidth="1"/>
  </cols>
  <sheetData>
    <row r="1" spans="1:13" ht="19.5" customHeight="1">
      <c r="A1" s="681">
        <v>7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</row>
    <row r="2" spans="1:17" s="268" customFormat="1" ht="18" customHeight="1">
      <c r="A2" s="360" t="s">
        <v>183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</row>
    <row r="3" spans="1:13" ht="51" customHeight="1">
      <c r="A3" s="514" t="s">
        <v>100</v>
      </c>
      <c r="B3" s="677" t="s">
        <v>106</v>
      </c>
      <c r="C3" s="677"/>
      <c r="D3" s="677"/>
      <c r="E3" s="677"/>
      <c r="F3" s="677"/>
      <c r="G3" s="677"/>
      <c r="H3" s="677"/>
      <c r="I3" s="270" t="s">
        <v>337</v>
      </c>
      <c r="J3" s="271" t="s">
        <v>270</v>
      </c>
      <c r="K3" s="271" t="s">
        <v>271</v>
      </c>
      <c r="L3" s="271" t="s">
        <v>341</v>
      </c>
      <c r="M3" s="271" t="s">
        <v>218</v>
      </c>
    </row>
    <row r="4" spans="1:13" s="280" customFormat="1" ht="16.5" customHeight="1">
      <c r="A4" s="272"/>
      <c r="B4" s="272"/>
      <c r="C4" s="274"/>
      <c r="D4" s="275"/>
      <c r="E4" s="276"/>
      <c r="F4" s="274"/>
      <c r="G4" s="274"/>
      <c r="H4" s="277"/>
      <c r="I4" s="278" t="s">
        <v>0</v>
      </c>
      <c r="J4" s="278" t="s">
        <v>0</v>
      </c>
      <c r="K4" s="278" t="s">
        <v>0</v>
      </c>
      <c r="L4" s="278" t="s">
        <v>0</v>
      </c>
      <c r="M4" s="278"/>
    </row>
    <row r="5" spans="1:13" ht="15">
      <c r="A5" s="281" t="s">
        <v>258</v>
      </c>
      <c r="B5" s="282" t="s">
        <v>134</v>
      </c>
      <c r="C5" s="283"/>
      <c r="D5" s="284"/>
      <c r="E5" s="285"/>
      <c r="F5" s="283"/>
      <c r="G5" s="283"/>
      <c r="H5" s="286"/>
      <c r="I5" s="287"/>
      <c r="J5" s="288"/>
      <c r="K5" s="288"/>
      <c r="L5" s="287"/>
      <c r="M5" s="287"/>
    </row>
    <row r="6" spans="1:13" ht="15" hidden="1">
      <c r="A6" s="281"/>
      <c r="B6" s="282"/>
      <c r="C6" s="283"/>
      <c r="D6" s="284"/>
      <c r="E6" s="285"/>
      <c r="F6" s="283"/>
      <c r="G6" s="283"/>
      <c r="H6" s="286"/>
      <c r="I6" s="287"/>
      <c r="J6" s="288"/>
      <c r="K6" s="288"/>
      <c r="L6" s="287"/>
      <c r="M6" s="287"/>
    </row>
    <row r="7" spans="1:13" ht="15" customHeight="1">
      <c r="A7" s="289"/>
      <c r="B7" s="290"/>
      <c r="C7" s="674" t="s">
        <v>107</v>
      </c>
      <c r="D7" s="674"/>
      <c r="E7" s="674"/>
      <c r="F7" s="674"/>
      <c r="G7" s="674"/>
      <c r="H7" s="675"/>
      <c r="I7" s="291"/>
      <c r="J7" s="291"/>
      <c r="K7" s="291"/>
      <c r="L7" s="291"/>
      <c r="M7" s="291"/>
    </row>
    <row r="8" spans="1:13" ht="27" customHeight="1">
      <c r="A8" s="289"/>
      <c r="B8" s="289"/>
      <c r="C8" s="292" t="s">
        <v>38</v>
      </c>
      <c r="D8" s="293" t="s">
        <v>35</v>
      </c>
      <c r="E8" s="294" t="s">
        <v>36</v>
      </c>
      <c r="F8" s="292" t="s">
        <v>108</v>
      </c>
      <c r="G8" s="292" t="s">
        <v>211</v>
      </c>
      <c r="H8" s="295" t="s">
        <v>349</v>
      </c>
      <c r="I8" s="291"/>
      <c r="J8" s="291"/>
      <c r="K8" s="291"/>
      <c r="L8" s="291"/>
      <c r="M8" s="291"/>
    </row>
    <row r="9" spans="1:13" s="280" customFormat="1" ht="15">
      <c r="A9" s="296" t="s">
        <v>41</v>
      </c>
      <c r="B9" s="272" t="s">
        <v>135</v>
      </c>
      <c r="C9" s="297"/>
      <c r="D9" s="298"/>
      <c r="E9" s="297"/>
      <c r="F9" s="297"/>
      <c r="G9" s="297"/>
      <c r="H9" s="297"/>
      <c r="I9" s="291"/>
      <c r="J9" s="291"/>
      <c r="K9" s="291"/>
      <c r="L9" s="394"/>
      <c r="M9" s="394"/>
    </row>
    <row r="10" spans="1:13" s="280" customFormat="1" ht="8.25" customHeight="1">
      <c r="A10" s="296"/>
      <c r="B10" s="272"/>
      <c r="C10" s="297"/>
      <c r="D10" s="298"/>
      <c r="E10" s="297"/>
      <c r="F10" s="297"/>
      <c r="G10" s="297"/>
      <c r="H10" s="297"/>
      <c r="I10" s="291"/>
      <c r="J10" s="291"/>
      <c r="K10" s="291"/>
      <c r="L10" s="394"/>
      <c r="M10" s="394"/>
    </row>
    <row r="11" spans="1:13" ht="15">
      <c r="A11" s="301"/>
      <c r="B11" s="395" t="s">
        <v>116</v>
      </c>
      <c r="C11" s="396"/>
      <c r="D11" s="304"/>
      <c r="E11" s="359"/>
      <c r="F11" s="396"/>
      <c r="G11" s="396"/>
      <c r="H11" s="396"/>
      <c r="I11" s="397"/>
      <c r="J11" s="397"/>
      <c r="K11" s="397"/>
      <c r="L11" s="397"/>
      <c r="M11" s="397"/>
    </row>
    <row r="12" spans="1:13" ht="15">
      <c r="A12" s="301"/>
      <c r="B12" s="302" t="s">
        <v>192</v>
      </c>
      <c r="C12" s="303"/>
      <c r="D12" s="304"/>
      <c r="E12" s="305"/>
      <c r="F12" s="303"/>
      <c r="G12" s="303"/>
      <c r="H12" s="303"/>
      <c r="I12" s="291"/>
      <c r="J12" s="291"/>
      <c r="K12" s="291"/>
      <c r="L12" s="358"/>
      <c r="M12" s="358"/>
    </row>
    <row r="13" spans="1:13" ht="6.75" customHeight="1">
      <c r="A13" s="301"/>
      <c r="B13" s="302"/>
      <c r="C13" s="303"/>
      <c r="D13" s="304"/>
      <c r="E13" s="305"/>
      <c r="F13" s="303"/>
      <c r="G13" s="303"/>
      <c r="H13" s="303"/>
      <c r="I13" s="291"/>
      <c r="J13" s="291"/>
      <c r="K13" s="291"/>
      <c r="L13" s="358"/>
      <c r="M13" s="358"/>
    </row>
    <row r="14" spans="1:13" ht="15">
      <c r="A14" s="301"/>
      <c r="B14" s="395" t="s">
        <v>94</v>
      </c>
      <c r="C14" s="396"/>
      <c r="D14" s="396"/>
      <c r="E14" s="398"/>
      <c r="F14" s="396"/>
      <c r="G14" s="396"/>
      <c r="H14" s="396"/>
      <c r="I14" s="397"/>
      <c r="J14" s="397"/>
      <c r="K14" s="397"/>
      <c r="L14" s="397"/>
      <c r="M14" s="397"/>
    </row>
    <row r="15" spans="1:13" ht="15">
      <c r="A15" s="301"/>
      <c r="B15" s="302" t="s">
        <v>193</v>
      </c>
      <c r="C15" s="303"/>
      <c r="D15" s="304"/>
      <c r="E15" s="305"/>
      <c r="F15" s="303"/>
      <c r="G15" s="303"/>
      <c r="H15" s="303"/>
      <c r="I15" s="291"/>
      <c r="J15" s="291"/>
      <c r="K15" s="291"/>
      <c r="L15" s="291"/>
      <c r="M15" s="291"/>
    </row>
    <row r="16" spans="1:13" ht="15">
      <c r="A16" s="301"/>
      <c r="B16" s="302" t="s">
        <v>194</v>
      </c>
      <c r="C16" s="303"/>
      <c r="D16" s="399"/>
      <c r="E16" s="305"/>
      <c r="F16" s="303"/>
      <c r="G16" s="303"/>
      <c r="H16" s="303"/>
      <c r="I16" s="291"/>
      <c r="J16" s="291"/>
      <c r="K16" s="291"/>
      <c r="L16" s="291"/>
      <c r="M16" s="291"/>
    </row>
    <row r="17" spans="1:13" ht="15">
      <c r="A17" s="301"/>
      <c r="B17" s="302" t="s">
        <v>195</v>
      </c>
      <c r="C17" s="303"/>
      <c r="D17" s="399"/>
      <c r="E17" s="305"/>
      <c r="F17" s="303"/>
      <c r="G17" s="303"/>
      <c r="H17" s="303"/>
      <c r="I17" s="291"/>
      <c r="J17" s="291"/>
      <c r="K17" s="291"/>
      <c r="L17" s="291"/>
      <c r="M17" s="291"/>
    </row>
    <row r="18" spans="1:13" ht="9" customHeight="1">
      <c r="A18" s="301"/>
      <c r="B18" s="302"/>
      <c r="C18" s="303"/>
      <c r="D18" s="399"/>
      <c r="E18" s="305"/>
      <c r="F18" s="303"/>
      <c r="G18" s="303"/>
      <c r="H18" s="303"/>
      <c r="I18" s="291"/>
      <c r="J18" s="291"/>
      <c r="K18" s="291"/>
      <c r="L18" s="358"/>
      <c r="M18" s="358"/>
    </row>
    <row r="19" spans="1:13" ht="15">
      <c r="A19" s="301"/>
      <c r="B19" s="395" t="s">
        <v>95</v>
      </c>
      <c r="C19" s="396"/>
      <c r="D19" s="396"/>
      <c r="E19" s="359"/>
      <c r="F19" s="396"/>
      <c r="G19" s="396"/>
      <c r="H19" s="396"/>
      <c r="I19" s="397"/>
      <c r="J19" s="397"/>
      <c r="K19" s="397"/>
      <c r="L19" s="397"/>
      <c r="M19" s="397"/>
    </row>
    <row r="20" spans="1:13" ht="15">
      <c r="A20" s="301"/>
      <c r="B20" s="302" t="s">
        <v>196</v>
      </c>
      <c r="C20" s="303"/>
      <c r="D20" s="304"/>
      <c r="E20" s="305"/>
      <c r="F20" s="303"/>
      <c r="G20" s="303"/>
      <c r="H20" s="306"/>
      <c r="I20" s="291"/>
      <c r="J20" s="291"/>
      <c r="K20" s="291"/>
      <c r="L20" s="291"/>
      <c r="M20" s="291"/>
    </row>
    <row r="21" spans="1:13" ht="27">
      <c r="A21" s="301"/>
      <c r="B21" s="400" t="s">
        <v>197</v>
      </c>
      <c r="C21" s="303"/>
      <c r="D21" s="304"/>
      <c r="E21" s="305"/>
      <c r="F21" s="303"/>
      <c r="G21" s="303"/>
      <c r="H21" s="306"/>
      <c r="I21" s="291"/>
      <c r="J21" s="358"/>
      <c r="K21" s="291"/>
      <c r="L21" s="291"/>
      <c r="M21" s="291"/>
    </row>
    <row r="22" spans="1:13" ht="8.25" customHeight="1">
      <c r="A22" s="301"/>
      <c r="B22" s="302"/>
      <c r="C22" s="303"/>
      <c r="D22" s="304"/>
      <c r="E22" s="305"/>
      <c r="F22" s="303"/>
      <c r="G22" s="303"/>
      <c r="H22" s="306"/>
      <c r="I22" s="291"/>
      <c r="J22" s="358"/>
      <c r="K22" s="291"/>
      <c r="L22" s="358"/>
      <c r="M22" s="358"/>
    </row>
    <row r="23" spans="1:13" ht="15">
      <c r="A23" s="301"/>
      <c r="B23" s="401" t="s">
        <v>96</v>
      </c>
      <c r="C23" s="396"/>
      <c r="D23" s="396"/>
      <c r="E23" s="359"/>
      <c r="F23" s="396"/>
      <c r="G23" s="396"/>
      <c r="H23" s="402"/>
      <c r="I23" s="397"/>
      <c r="J23" s="403"/>
      <c r="K23" s="403"/>
      <c r="L23" s="403"/>
      <c r="M23" s="403"/>
    </row>
    <row r="24" spans="1:13" ht="15">
      <c r="A24" s="301"/>
      <c r="B24" s="307" t="s">
        <v>198</v>
      </c>
      <c r="C24" s="303"/>
      <c r="D24" s="304"/>
      <c r="E24" s="305"/>
      <c r="F24" s="303"/>
      <c r="G24" s="303"/>
      <c r="H24" s="306"/>
      <c r="I24" s="291"/>
      <c r="J24" s="358"/>
      <c r="K24" s="291"/>
      <c r="L24" s="358"/>
      <c r="M24" s="358"/>
    </row>
    <row r="25" spans="1:13" ht="15">
      <c r="A25" s="301"/>
      <c r="B25" s="307" t="s">
        <v>199</v>
      </c>
      <c r="C25" s="303"/>
      <c r="D25" s="304"/>
      <c r="E25" s="305"/>
      <c r="F25" s="303"/>
      <c r="G25" s="303"/>
      <c r="H25" s="306"/>
      <c r="I25" s="291"/>
      <c r="J25" s="358"/>
      <c r="K25" s="291"/>
      <c r="L25" s="358"/>
      <c r="M25" s="358"/>
    </row>
    <row r="26" spans="1:13" ht="15">
      <c r="A26" s="321"/>
      <c r="B26" s="404"/>
      <c r="C26" s="269"/>
      <c r="D26" s="269"/>
      <c r="E26" s="324"/>
      <c r="F26" s="269"/>
      <c r="G26" s="269"/>
      <c r="H26" s="269"/>
      <c r="I26" s="326"/>
      <c r="J26" s="326"/>
      <c r="K26" s="326"/>
      <c r="L26" s="326"/>
      <c r="M26" s="291"/>
    </row>
    <row r="27" spans="1:13" s="339" customFormat="1" ht="24.75" customHeight="1" thickBot="1">
      <c r="A27" s="331"/>
      <c r="B27" s="332" t="s">
        <v>109</v>
      </c>
      <c r="C27" s="332"/>
      <c r="D27" s="334"/>
      <c r="E27" s="405"/>
      <c r="F27" s="332"/>
      <c r="G27" s="332"/>
      <c r="H27" s="332"/>
      <c r="I27" s="336"/>
      <c r="J27" s="336"/>
      <c r="K27" s="336"/>
      <c r="L27" s="336"/>
      <c r="M27" s="597"/>
    </row>
    <row r="28" spans="1:13" s="346" customFormat="1" ht="12" customHeight="1" thickTop="1">
      <c r="A28" s="274"/>
      <c r="B28" s="340"/>
      <c r="C28" s="341"/>
      <c r="D28" s="342"/>
      <c r="E28" s="343"/>
      <c r="F28" s="341"/>
      <c r="G28" s="341"/>
      <c r="H28" s="341"/>
      <c r="I28" s="344"/>
      <c r="J28" s="344"/>
      <c r="K28" s="344"/>
      <c r="L28" s="345"/>
      <c r="M28" s="345"/>
    </row>
    <row r="29" spans="1:10" ht="15">
      <c r="A29" s="329"/>
      <c r="B29" s="347" t="s">
        <v>207</v>
      </c>
      <c r="J29" s="351"/>
    </row>
    <row r="30" spans="1:10" ht="15">
      <c r="A30" s="329"/>
      <c r="B30" s="352" t="s">
        <v>116</v>
      </c>
      <c r="C30" s="673" t="s">
        <v>173</v>
      </c>
      <c r="D30" s="673"/>
      <c r="E30" s="673"/>
      <c r="F30" s="673"/>
      <c r="G30" s="673"/>
      <c r="H30" s="673"/>
      <c r="J30" s="351"/>
    </row>
    <row r="31" spans="1:10" ht="15">
      <c r="A31" s="329"/>
      <c r="B31" s="352" t="s">
        <v>94</v>
      </c>
      <c r="C31" s="673" t="s">
        <v>176</v>
      </c>
      <c r="D31" s="673"/>
      <c r="E31" s="673"/>
      <c r="F31" s="673"/>
      <c r="G31" s="673"/>
      <c r="H31" s="673"/>
      <c r="J31" s="351"/>
    </row>
    <row r="32" spans="1:10" ht="15">
      <c r="A32" s="329"/>
      <c r="B32" s="352" t="s">
        <v>95</v>
      </c>
      <c r="C32" s="353" t="s">
        <v>174</v>
      </c>
      <c r="D32" s="353"/>
      <c r="E32" s="353"/>
      <c r="F32" s="353"/>
      <c r="G32" s="353"/>
      <c r="H32" s="353"/>
      <c r="J32" s="351"/>
    </row>
    <row r="33" spans="1:10" ht="15">
      <c r="A33" s="329"/>
      <c r="B33" s="352" t="s">
        <v>96</v>
      </c>
      <c r="C33" s="673" t="s">
        <v>175</v>
      </c>
      <c r="D33" s="673"/>
      <c r="E33" s="673"/>
      <c r="F33" s="673"/>
      <c r="G33" s="673"/>
      <c r="H33" s="673"/>
      <c r="J33" s="351"/>
    </row>
    <row r="34" spans="1:10" ht="15">
      <c r="A34" s="329"/>
      <c r="B34" s="352"/>
      <c r="C34" s="353"/>
      <c r="D34" s="353"/>
      <c r="E34" s="353"/>
      <c r="F34" s="353"/>
      <c r="G34" s="353"/>
      <c r="H34" s="353"/>
      <c r="J34" s="351"/>
    </row>
    <row r="35" spans="1:10" ht="15">
      <c r="A35" s="329"/>
      <c r="B35" s="347" t="s">
        <v>208</v>
      </c>
      <c r="C35" s="354" t="s">
        <v>177</v>
      </c>
      <c r="D35" s="354"/>
      <c r="E35" s="354"/>
      <c r="F35" s="354"/>
      <c r="G35" s="354"/>
      <c r="H35" s="354"/>
      <c r="J35" s="351"/>
    </row>
  </sheetData>
  <sheetProtection/>
  <mergeCells count="6">
    <mergeCell ref="C33:H33"/>
    <mergeCell ref="C30:H30"/>
    <mergeCell ref="A1:M1"/>
    <mergeCell ref="C7:H7"/>
    <mergeCell ref="C31:H31"/>
    <mergeCell ref="B3:H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view="pageBreakPreview" zoomScale="80" zoomScaleNormal="90" zoomScaleSheetLayoutView="80" zoomScalePageLayoutView="0" workbookViewId="0" topLeftCell="A1">
      <selection activeCell="H3" sqref="H3"/>
    </sheetView>
  </sheetViews>
  <sheetFormatPr defaultColWidth="9.140625" defaultRowHeight="15"/>
  <cols>
    <col min="1" max="1" width="12.00390625" style="289" customWidth="1"/>
    <col min="2" max="2" width="32.140625" style="455" customWidth="1"/>
    <col min="3" max="3" width="10.28125" style="574" bestFit="1" customWidth="1"/>
    <col min="4" max="4" width="9.421875" style="575" hidden="1" customWidth="1"/>
    <col min="5" max="5" width="10.57421875" style="575" customWidth="1"/>
    <col min="6" max="6" width="10.28125" style="576" bestFit="1" customWidth="1"/>
    <col min="7" max="7" width="12.57421875" style="350" hidden="1" customWidth="1"/>
    <col min="8" max="9" width="15.57421875" style="577" customWidth="1"/>
    <col min="10" max="11" width="15.57421875" style="577" hidden="1" customWidth="1"/>
    <col min="12" max="12" width="31.8515625" style="578" customWidth="1"/>
    <col min="13" max="16384" width="9.140625" style="356" customWidth="1"/>
  </cols>
  <sheetData>
    <row r="1" spans="1:12" s="357" customFormat="1" ht="19.5">
      <c r="A1" s="513" t="s">
        <v>284</v>
      </c>
      <c r="B1" s="513"/>
      <c r="C1" s="513"/>
      <c r="D1" s="513"/>
      <c r="E1" s="513"/>
      <c r="F1" s="513"/>
      <c r="G1" s="513"/>
      <c r="H1" s="513"/>
      <c r="I1" s="513"/>
      <c r="J1" s="515"/>
      <c r="K1" s="515"/>
      <c r="L1" s="516"/>
    </row>
    <row r="2" spans="1:12" ht="25.5" customHeight="1">
      <c r="A2" s="360" t="s">
        <v>183</v>
      </c>
      <c r="B2" s="261"/>
      <c r="C2" s="261"/>
      <c r="D2" s="261"/>
      <c r="E2" s="261"/>
      <c r="F2" s="261"/>
      <c r="G2" s="261"/>
      <c r="H2" s="261"/>
      <c r="I2" s="261"/>
      <c r="J2" s="517"/>
      <c r="K2" s="517"/>
      <c r="L2" s="518"/>
    </row>
    <row r="3" spans="1:12" s="260" customFormat="1" ht="64.5" customHeight="1">
      <c r="A3" s="514" t="s">
        <v>100</v>
      </c>
      <c r="B3" s="683" t="s">
        <v>106</v>
      </c>
      <c r="C3" s="684"/>
      <c r="D3" s="684"/>
      <c r="E3" s="684"/>
      <c r="F3" s="684"/>
      <c r="G3" s="684"/>
      <c r="H3" s="271" t="s">
        <v>289</v>
      </c>
      <c r="I3" s="271" t="s">
        <v>290</v>
      </c>
      <c r="J3" s="271" t="s">
        <v>291</v>
      </c>
      <c r="K3" s="271" t="s">
        <v>292</v>
      </c>
      <c r="L3" s="271" t="s">
        <v>218</v>
      </c>
    </row>
    <row r="4" spans="1:12" s="524" customFormat="1" ht="13.5">
      <c r="A4" s="519"/>
      <c r="B4" s="520"/>
      <c r="C4" s="521"/>
      <c r="D4" s="522"/>
      <c r="E4" s="522"/>
      <c r="F4" s="523"/>
      <c r="G4" s="274"/>
      <c r="H4" s="592" t="s">
        <v>0</v>
      </c>
      <c r="I4" s="278" t="s">
        <v>0</v>
      </c>
      <c r="J4" s="278" t="s">
        <v>0</v>
      </c>
      <c r="K4" s="278" t="s">
        <v>0</v>
      </c>
      <c r="L4" s="594"/>
    </row>
    <row r="5" spans="1:12" s="530" customFormat="1" ht="15">
      <c r="A5" s="525" t="s">
        <v>117</v>
      </c>
      <c r="B5" s="282" t="s">
        <v>134</v>
      </c>
      <c r="C5" s="527"/>
      <c r="D5" s="528"/>
      <c r="E5" s="528"/>
      <c r="F5" s="527"/>
      <c r="G5" s="526"/>
      <c r="H5" s="593"/>
      <c r="I5" s="529"/>
      <c r="J5" s="529"/>
      <c r="K5" s="529"/>
      <c r="L5" s="595"/>
    </row>
    <row r="6" spans="1:12" s="530" customFormat="1" ht="76.5">
      <c r="A6" s="531"/>
      <c r="B6" s="532"/>
      <c r="C6" s="601" t="s">
        <v>296</v>
      </c>
      <c r="D6" s="533" t="s">
        <v>351</v>
      </c>
      <c r="E6" s="533" t="s">
        <v>352</v>
      </c>
      <c r="F6" s="601" t="s">
        <v>353</v>
      </c>
      <c r="G6" s="533" t="s">
        <v>294</v>
      </c>
      <c r="H6" s="593"/>
      <c r="I6" s="529"/>
      <c r="J6" s="529"/>
      <c r="K6" s="529"/>
      <c r="L6" s="595"/>
    </row>
    <row r="7" spans="1:12" s="540" customFormat="1" ht="13.5">
      <c r="A7" s="534" t="s">
        <v>41</v>
      </c>
      <c r="B7" s="581" t="s">
        <v>135</v>
      </c>
      <c r="C7" s="536"/>
      <c r="D7" s="537"/>
      <c r="E7" s="537"/>
      <c r="F7" s="536"/>
      <c r="G7" s="535"/>
      <c r="H7" s="538"/>
      <c r="I7" s="539"/>
      <c r="J7" s="539"/>
      <c r="K7" s="539"/>
      <c r="L7" s="596"/>
    </row>
    <row r="8" spans="1:12" s="540" customFormat="1" ht="13.5">
      <c r="A8" s="534"/>
      <c r="B8" s="395" t="s">
        <v>116</v>
      </c>
      <c r="C8" s="536"/>
      <c r="D8" s="537"/>
      <c r="E8" s="537"/>
      <c r="F8" s="536"/>
      <c r="G8" s="535"/>
      <c r="H8" s="538"/>
      <c r="I8" s="539"/>
      <c r="J8" s="539"/>
      <c r="K8" s="539"/>
      <c r="L8" s="596"/>
    </row>
    <row r="9" spans="1:12" s="546" customFormat="1" ht="15" customHeight="1">
      <c r="A9" s="541"/>
      <c r="B9" s="302" t="s">
        <v>192</v>
      </c>
      <c r="C9" s="542"/>
      <c r="D9" s="543"/>
      <c r="E9" s="543"/>
      <c r="F9" s="542"/>
      <c r="G9" s="544"/>
      <c r="H9" s="582"/>
      <c r="I9" s="545"/>
      <c r="J9" s="545"/>
      <c r="K9" s="545"/>
      <c r="L9" s="551"/>
    </row>
    <row r="10" spans="1:12" s="552" customFormat="1" ht="13.5">
      <c r="A10" s="547"/>
      <c r="B10" s="302"/>
      <c r="C10" s="548"/>
      <c r="D10" s="543"/>
      <c r="E10" s="543"/>
      <c r="F10" s="548"/>
      <c r="G10" s="549"/>
      <c r="H10" s="583"/>
      <c r="I10" s="550"/>
      <c r="J10" s="550"/>
      <c r="K10" s="550"/>
      <c r="L10" s="551"/>
    </row>
    <row r="11" spans="1:12" s="552" customFormat="1" ht="13.5">
      <c r="A11" s="547"/>
      <c r="B11" s="395" t="s">
        <v>94</v>
      </c>
      <c r="C11" s="548"/>
      <c r="D11" s="543"/>
      <c r="E11" s="543"/>
      <c r="G11" s="549"/>
      <c r="H11" s="583"/>
      <c r="I11" s="550"/>
      <c r="J11" s="550"/>
      <c r="K11" s="550"/>
      <c r="L11" s="551"/>
    </row>
    <row r="12" spans="1:12" s="552" customFormat="1" ht="13.5">
      <c r="A12" s="547"/>
      <c r="B12" s="302" t="s">
        <v>193</v>
      </c>
      <c r="C12" s="548"/>
      <c r="D12" s="543"/>
      <c r="E12" s="543"/>
      <c r="F12" s="548"/>
      <c r="G12" s="549"/>
      <c r="H12" s="583"/>
      <c r="I12" s="550"/>
      <c r="J12" s="550"/>
      <c r="K12" s="550"/>
      <c r="L12" s="551"/>
    </row>
    <row r="13" spans="1:12" s="552" customFormat="1" ht="13.5">
      <c r="A13" s="547"/>
      <c r="B13" s="302" t="s">
        <v>194</v>
      </c>
      <c r="C13" s="543"/>
      <c r="D13" s="543"/>
      <c r="E13" s="543"/>
      <c r="F13" s="548"/>
      <c r="G13" s="549"/>
      <c r="H13" s="583"/>
      <c r="I13" s="550"/>
      <c r="J13" s="550"/>
      <c r="K13" s="550"/>
      <c r="L13" s="551"/>
    </row>
    <row r="14" spans="1:12" s="552" customFormat="1" ht="13.5">
      <c r="A14" s="547"/>
      <c r="B14" s="302" t="s">
        <v>195</v>
      </c>
      <c r="C14" s="548"/>
      <c r="D14" s="543"/>
      <c r="E14" s="543"/>
      <c r="F14" s="548"/>
      <c r="G14" s="549"/>
      <c r="H14" s="583"/>
      <c r="I14" s="550"/>
      <c r="J14" s="550"/>
      <c r="K14" s="550"/>
      <c r="L14" s="551"/>
    </row>
    <row r="15" spans="1:12" s="546" customFormat="1" ht="13.5">
      <c r="A15" s="541"/>
      <c r="B15" s="302"/>
      <c r="C15" s="536"/>
      <c r="D15" s="537"/>
      <c r="E15" s="537"/>
      <c r="F15" s="536"/>
      <c r="G15" s="535"/>
      <c r="H15" s="538"/>
      <c r="I15" s="539"/>
      <c r="J15" s="539"/>
      <c r="K15" s="539"/>
      <c r="L15" s="596"/>
    </row>
    <row r="16" spans="1:12" s="546" customFormat="1" ht="13.5">
      <c r="A16" s="541"/>
      <c r="B16" s="395" t="s">
        <v>95</v>
      </c>
      <c r="C16" s="553"/>
      <c r="D16" s="543"/>
      <c r="E16" s="543"/>
      <c r="F16" s="542"/>
      <c r="G16" s="544"/>
      <c r="H16" s="582"/>
      <c r="I16" s="545"/>
      <c r="J16" s="545"/>
      <c r="K16" s="545"/>
      <c r="L16" s="551"/>
    </row>
    <row r="17" spans="1:12" s="546" customFormat="1" ht="15" customHeight="1">
      <c r="A17" s="541"/>
      <c r="B17" s="302" t="s">
        <v>196</v>
      </c>
      <c r="C17" s="542"/>
      <c r="D17" s="543"/>
      <c r="E17" s="543"/>
      <c r="F17" s="542"/>
      <c r="G17" s="544"/>
      <c r="H17" s="582"/>
      <c r="I17" s="545"/>
      <c r="J17" s="545"/>
      <c r="K17" s="545"/>
      <c r="L17" s="551"/>
    </row>
    <row r="18" spans="1:12" s="546" customFormat="1" ht="27">
      <c r="A18" s="541"/>
      <c r="B18" s="400" t="s">
        <v>197</v>
      </c>
      <c r="C18" s="542"/>
      <c r="D18" s="548"/>
      <c r="E18" s="548"/>
      <c r="F18" s="542"/>
      <c r="G18" s="544"/>
      <c r="H18" s="582"/>
      <c r="I18" s="545"/>
      <c r="J18" s="545"/>
      <c r="K18" s="545"/>
      <c r="L18" s="551"/>
    </row>
    <row r="19" spans="1:12" s="546" customFormat="1" ht="13.5">
      <c r="A19" s="541"/>
      <c r="B19" s="302"/>
      <c r="C19" s="542"/>
      <c r="D19" s="543"/>
      <c r="E19" s="543"/>
      <c r="F19" s="542"/>
      <c r="G19" s="544"/>
      <c r="H19" s="582"/>
      <c r="I19" s="545"/>
      <c r="J19" s="545"/>
      <c r="K19" s="545"/>
      <c r="L19" s="551"/>
    </row>
    <row r="20" spans="1:12" s="546" customFormat="1" ht="13.5">
      <c r="A20" s="541"/>
      <c r="B20" s="401" t="s">
        <v>96</v>
      </c>
      <c r="C20" s="542"/>
      <c r="D20" s="548"/>
      <c r="E20" s="548"/>
      <c r="F20" s="542"/>
      <c r="G20" s="544"/>
      <c r="H20" s="582"/>
      <c r="I20" s="545"/>
      <c r="J20" s="545"/>
      <c r="K20" s="545"/>
      <c r="L20" s="551"/>
    </row>
    <row r="21" spans="1:12" s="552" customFormat="1" ht="13.5">
      <c r="A21" s="547"/>
      <c r="B21" s="307" t="s">
        <v>198</v>
      </c>
      <c r="C21" s="543"/>
      <c r="D21" s="548"/>
      <c r="E21" s="548"/>
      <c r="F21" s="548"/>
      <c r="G21" s="549"/>
      <c r="H21" s="583"/>
      <c r="I21" s="550"/>
      <c r="J21" s="550"/>
      <c r="K21" s="550"/>
      <c r="L21" s="551"/>
    </row>
    <row r="22" spans="1:12" s="354" customFormat="1" ht="18" customHeight="1">
      <c r="A22" s="554"/>
      <c r="B22" s="307" t="s">
        <v>199</v>
      </c>
      <c r="C22" s="553"/>
      <c r="D22" s="543"/>
      <c r="E22" s="543"/>
      <c r="F22" s="542"/>
      <c r="G22" s="544"/>
      <c r="H22" s="582"/>
      <c r="I22" s="550"/>
      <c r="J22" s="550"/>
      <c r="K22" s="550"/>
      <c r="L22" s="551"/>
    </row>
    <row r="23" spans="1:12" s="260" customFormat="1" ht="15">
      <c r="A23" s="321"/>
      <c r="B23" s="404"/>
      <c r="C23" s="269"/>
      <c r="D23" s="324"/>
      <c r="E23" s="269"/>
      <c r="F23" s="269"/>
      <c r="G23" s="269"/>
      <c r="H23" s="326"/>
      <c r="I23" s="326"/>
      <c r="J23" s="326"/>
      <c r="K23" s="326"/>
      <c r="L23" s="320"/>
    </row>
    <row r="24" spans="1:12" s="339" customFormat="1" ht="24.75" customHeight="1" thickBot="1">
      <c r="A24" s="331"/>
      <c r="B24" s="332" t="s">
        <v>109</v>
      </c>
      <c r="C24" s="334"/>
      <c r="D24" s="405"/>
      <c r="E24" s="332"/>
      <c r="F24" s="332"/>
      <c r="G24" s="332"/>
      <c r="H24" s="336"/>
      <c r="I24" s="336"/>
      <c r="J24" s="336"/>
      <c r="K24" s="336"/>
      <c r="L24" s="336"/>
    </row>
    <row r="25" spans="1:12" s="566" customFormat="1" ht="13.5" thickTop="1">
      <c r="A25" s="520"/>
      <c r="B25" s="561"/>
      <c r="C25" s="562"/>
      <c r="D25" s="563"/>
      <c r="E25" s="563"/>
      <c r="F25" s="562"/>
      <c r="G25" s="562"/>
      <c r="H25" s="564"/>
      <c r="I25" s="564"/>
      <c r="J25" s="564"/>
      <c r="K25" s="564"/>
      <c r="L25" s="565"/>
    </row>
    <row r="26" spans="1:12" s="566" customFormat="1" ht="13.5">
      <c r="A26" s="520"/>
      <c r="B26" s="561"/>
      <c r="C26" s="562"/>
      <c r="D26" s="563"/>
      <c r="E26" s="563"/>
      <c r="F26" s="562"/>
      <c r="G26" s="562"/>
      <c r="H26" s="564"/>
      <c r="I26" s="564"/>
      <c r="J26" s="564"/>
      <c r="K26" s="564"/>
      <c r="L26" s="565"/>
    </row>
    <row r="27" spans="1:10" s="566" customFormat="1" ht="61.5" customHeight="1">
      <c r="A27" s="520"/>
      <c r="B27" s="561"/>
      <c r="C27" s="562"/>
      <c r="E27" s="685"/>
      <c r="F27" s="685"/>
      <c r="G27" s="685"/>
      <c r="H27" s="568" t="s">
        <v>281</v>
      </c>
      <c r="I27" s="568" t="s">
        <v>295</v>
      </c>
      <c r="J27" s="584" t="s">
        <v>285</v>
      </c>
    </row>
    <row r="28" spans="1:10" s="566" customFormat="1" ht="13.5">
      <c r="A28" s="520"/>
      <c r="B28" s="561"/>
      <c r="C28" s="562"/>
      <c r="E28" s="686" t="s">
        <v>145</v>
      </c>
      <c r="F28" s="686"/>
      <c r="G28" s="686"/>
      <c r="H28" s="599"/>
      <c r="I28" s="567"/>
      <c r="J28" s="567"/>
    </row>
    <row r="29" spans="1:10" s="566" customFormat="1" ht="13.5">
      <c r="A29" s="520"/>
      <c r="B29" s="561"/>
      <c r="C29" s="562"/>
      <c r="E29" s="686" t="s">
        <v>12</v>
      </c>
      <c r="F29" s="686"/>
      <c r="G29" s="686"/>
      <c r="H29" s="599"/>
      <c r="I29" s="567"/>
      <c r="J29" s="567"/>
    </row>
    <row r="30" spans="1:10" s="566" customFormat="1" ht="13.5">
      <c r="A30" s="520"/>
      <c r="B30" s="561"/>
      <c r="C30" s="562"/>
      <c r="E30" s="686" t="s">
        <v>146</v>
      </c>
      <c r="F30" s="686"/>
      <c r="G30" s="686"/>
      <c r="H30" s="599"/>
      <c r="I30" s="567"/>
      <c r="J30" s="567"/>
    </row>
    <row r="31" spans="1:10" s="566" customFormat="1" ht="13.5">
      <c r="A31" s="520"/>
      <c r="B31" s="561"/>
      <c r="C31" s="562"/>
      <c r="E31" s="686" t="s">
        <v>282</v>
      </c>
      <c r="F31" s="686"/>
      <c r="G31" s="686"/>
      <c r="H31" s="599"/>
      <c r="I31" s="567"/>
      <c r="J31" s="567"/>
    </row>
    <row r="32" spans="1:10" s="566" customFormat="1" ht="13.5">
      <c r="A32" s="520"/>
      <c r="B32" s="561"/>
      <c r="C32" s="562"/>
      <c r="E32" s="677" t="s">
        <v>283</v>
      </c>
      <c r="F32" s="677"/>
      <c r="G32" s="677"/>
      <c r="H32" s="600"/>
      <c r="I32" s="569"/>
      <c r="J32" s="569"/>
    </row>
    <row r="33" spans="1:11" s="566" customFormat="1" ht="13.5">
      <c r="A33" s="520"/>
      <c r="B33" s="561"/>
      <c r="C33" s="562"/>
      <c r="E33" s="563"/>
      <c r="F33" s="562"/>
      <c r="G33" s="570"/>
      <c r="H33" s="564"/>
      <c r="I33" s="564"/>
      <c r="J33" s="564"/>
      <c r="K33" s="565"/>
    </row>
    <row r="34" spans="1:11" s="566" customFormat="1" ht="13.5">
      <c r="A34" s="520"/>
      <c r="B34" s="561"/>
      <c r="C34" s="562"/>
      <c r="D34" s="563"/>
      <c r="E34" s="563"/>
      <c r="F34" s="562"/>
      <c r="G34" s="562"/>
      <c r="H34" s="564"/>
      <c r="I34" s="564"/>
      <c r="J34" s="571"/>
      <c r="K34" s="572"/>
    </row>
    <row r="35" spans="1:12" s="276" customFormat="1" ht="15" customHeight="1">
      <c r="A35" s="274"/>
      <c r="B35" s="561"/>
      <c r="C35" s="521"/>
      <c r="D35" s="585"/>
      <c r="E35" s="585"/>
      <c r="F35" s="521"/>
      <c r="G35" s="560"/>
      <c r="H35" s="560"/>
      <c r="I35" s="560"/>
      <c r="J35" s="560"/>
      <c r="K35" s="560"/>
      <c r="L35" s="573"/>
    </row>
    <row r="36" spans="2:12" s="265" customFormat="1" ht="13.5">
      <c r="B36" s="586"/>
      <c r="C36" s="558"/>
      <c r="D36" s="528"/>
      <c r="E36" s="528"/>
      <c r="F36" s="559"/>
      <c r="G36" s="303"/>
      <c r="H36" s="266"/>
      <c r="I36" s="266"/>
      <c r="J36" s="266"/>
      <c r="K36" s="266"/>
      <c r="L36" s="587"/>
    </row>
    <row r="37" spans="2:12" s="265" customFormat="1" ht="13.5">
      <c r="B37" s="579"/>
      <c r="C37" s="682"/>
      <c r="D37" s="682"/>
      <c r="E37" s="682"/>
      <c r="F37" s="682"/>
      <c r="G37" s="682"/>
      <c r="H37" s="266"/>
      <c r="I37" s="266"/>
      <c r="J37" s="266"/>
      <c r="K37" s="266"/>
      <c r="L37" s="587"/>
    </row>
    <row r="38" spans="2:12" s="265" customFormat="1" ht="13.5">
      <c r="B38" s="579"/>
      <c r="C38" s="682"/>
      <c r="D38" s="682"/>
      <c r="E38" s="682"/>
      <c r="F38" s="682"/>
      <c r="G38" s="682"/>
      <c r="H38" s="266"/>
      <c r="I38" s="266"/>
      <c r="J38" s="266"/>
      <c r="K38" s="266"/>
      <c r="L38" s="587"/>
    </row>
    <row r="39" spans="2:12" s="265" customFormat="1" ht="13.5">
      <c r="B39" s="579"/>
      <c r="C39" s="558"/>
      <c r="D39" s="528"/>
      <c r="E39" s="528"/>
      <c r="F39" s="559"/>
      <c r="G39" s="588"/>
      <c r="H39" s="266"/>
      <c r="I39" s="266"/>
      <c r="J39" s="266"/>
      <c r="K39" s="266"/>
      <c r="L39" s="587"/>
    </row>
    <row r="40" spans="2:12" s="265" customFormat="1" ht="13.5">
      <c r="B40" s="579"/>
      <c r="C40" s="682"/>
      <c r="D40" s="682"/>
      <c r="E40" s="682"/>
      <c r="F40" s="682"/>
      <c r="G40" s="682"/>
      <c r="H40" s="266"/>
      <c r="I40" s="266"/>
      <c r="J40" s="266"/>
      <c r="K40" s="266"/>
      <c r="L40" s="587"/>
    </row>
    <row r="41" spans="2:12" s="265" customFormat="1" ht="13.5">
      <c r="B41" s="589"/>
      <c r="C41" s="542"/>
      <c r="D41" s="548"/>
      <c r="E41" s="548"/>
      <c r="F41" s="590"/>
      <c r="G41" s="555"/>
      <c r="H41" s="266"/>
      <c r="I41" s="266"/>
      <c r="J41" s="266"/>
      <c r="K41" s="266"/>
      <c r="L41" s="587"/>
    </row>
    <row r="42" spans="2:12" s="265" customFormat="1" ht="13.5">
      <c r="B42" s="556"/>
      <c r="C42" s="558"/>
      <c r="D42" s="528"/>
      <c r="E42" s="528"/>
      <c r="F42" s="559"/>
      <c r="G42" s="303"/>
      <c r="H42" s="266"/>
      <c r="I42" s="266"/>
      <c r="J42" s="266"/>
      <c r="K42" s="266"/>
      <c r="L42" s="587"/>
    </row>
    <row r="43" spans="2:12" s="265" customFormat="1" ht="13.5">
      <c r="B43" s="556"/>
      <c r="C43" s="558"/>
      <c r="D43" s="528"/>
      <c r="E43" s="528"/>
      <c r="F43" s="559"/>
      <c r="G43" s="303"/>
      <c r="H43" s="591"/>
      <c r="I43" s="591"/>
      <c r="J43" s="591"/>
      <c r="K43" s="591"/>
      <c r="L43" s="587"/>
    </row>
    <row r="44" spans="3:12" s="265" customFormat="1" ht="13.5">
      <c r="C44" s="559"/>
      <c r="D44" s="528"/>
      <c r="E44" s="528"/>
      <c r="F44" s="559"/>
      <c r="I44" s="266"/>
      <c r="J44" s="266"/>
      <c r="K44" s="266"/>
      <c r="L44" s="557"/>
    </row>
    <row r="45" spans="3:12" s="265" customFormat="1" ht="13.5">
      <c r="C45" s="559"/>
      <c r="D45" s="528"/>
      <c r="E45" s="528"/>
      <c r="F45" s="559"/>
      <c r="I45" s="266"/>
      <c r="J45" s="266"/>
      <c r="K45" s="266"/>
      <c r="L45" s="557"/>
    </row>
    <row r="46" spans="3:12" s="265" customFormat="1" ht="13.5">
      <c r="C46" s="559"/>
      <c r="D46" s="528"/>
      <c r="E46" s="528"/>
      <c r="F46" s="559"/>
      <c r="I46" s="266"/>
      <c r="J46" s="266"/>
      <c r="K46" s="266"/>
      <c r="L46" s="557"/>
    </row>
    <row r="47" spans="2:12" s="265" customFormat="1" ht="13.5">
      <c r="B47" s="556"/>
      <c r="C47" s="558"/>
      <c r="D47" s="528"/>
      <c r="E47" s="528"/>
      <c r="F47" s="559"/>
      <c r="G47" s="303"/>
      <c r="H47" s="266"/>
      <c r="I47" s="266"/>
      <c r="J47" s="266"/>
      <c r="K47" s="266"/>
      <c r="L47" s="587"/>
    </row>
    <row r="48" spans="2:12" s="265" customFormat="1" ht="13.5">
      <c r="B48" s="556"/>
      <c r="C48" s="558"/>
      <c r="D48" s="528"/>
      <c r="E48" s="528"/>
      <c r="F48" s="559"/>
      <c r="G48" s="303"/>
      <c r="H48" s="266"/>
      <c r="I48" s="266"/>
      <c r="J48" s="266"/>
      <c r="K48" s="266"/>
      <c r="L48" s="587"/>
    </row>
    <row r="49" spans="2:12" s="265" customFormat="1" ht="13.5">
      <c r="B49" s="556"/>
      <c r="C49" s="558"/>
      <c r="D49" s="528"/>
      <c r="E49" s="528"/>
      <c r="F49" s="559"/>
      <c r="G49" s="303"/>
      <c r="H49" s="266"/>
      <c r="I49" s="266"/>
      <c r="J49" s="266"/>
      <c r="K49" s="266"/>
      <c r="L49" s="587"/>
    </row>
    <row r="50" spans="2:12" s="265" customFormat="1" ht="13.5">
      <c r="B50" s="556"/>
      <c r="C50" s="558"/>
      <c r="D50" s="528"/>
      <c r="E50" s="528"/>
      <c r="F50" s="559"/>
      <c r="G50" s="303"/>
      <c r="H50" s="266"/>
      <c r="I50" s="266"/>
      <c r="J50" s="266"/>
      <c r="K50" s="266"/>
      <c r="L50" s="587"/>
    </row>
    <row r="51" spans="2:12" s="265" customFormat="1" ht="13.5">
      <c r="B51" s="556"/>
      <c r="C51" s="558"/>
      <c r="D51" s="528"/>
      <c r="E51" s="528"/>
      <c r="F51" s="559"/>
      <c r="G51" s="303"/>
      <c r="H51" s="266"/>
      <c r="I51" s="266"/>
      <c r="J51" s="266"/>
      <c r="K51" s="266"/>
      <c r="L51" s="587"/>
    </row>
    <row r="52" spans="2:12" s="265" customFormat="1" ht="13.5">
      <c r="B52" s="556"/>
      <c r="C52" s="558"/>
      <c r="D52" s="528"/>
      <c r="E52" s="528"/>
      <c r="F52" s="559"/>
      <c r="G52" s="303"/>
      <c r="H52" s="266"/>
      <c r="I52" s="266"/>
      <c r="J52" s="266"/>
      <c r="K52" s="266"/>
      <c r="L52" s="587"/>
    </row>
    <row r="53" spans="2:12" s="265" customFormat="1" ht="13.5">
      <c r="B53" s="556"/>
      <c r="C53" s="558"/>
      <c r="D53" s="528"/>
      <c r="E53" s="528"/>
      <c r="F53" s="559"/>
      <c r="G53" s="303"/>
      <c r="H53" s="266"/>
      <c r="I53" s="266"/>
      <c r="J53" s="266"/>
      <c r="K53" s="266"/>
      <c r="L53" s="587"/>
    </row>
    <row r="54" spans="2:12" s="265" customFormat="1" ht="13.5">
      <c r="B54" s="556"/>
      <c r="C54" s="558"/>
      <c r="D54" s="528"/>
      <c r="E54" s="528"/>
      <c r="F54" s="559"/>
      <c r="G54" s="303"/>
      <c r="H54" s="266"/>
      <c r="I54" s="266"/>
      <c r="J54" s="266"/>
      <c r="K54" s="266"/>
      <c r="L54" s="587"/>
    </row>
    <row r="55" spans="2:12" s="265" customFormat="1" ht="13.5">
      <c r="B55" s="556"/>
      <c r="C55" s="558"/>
      <c r="D55" s="528"/>
      <c r="E55" s="528"/>
      <c r="F55" s="559"/>
      <c r="G55" s="303"/>
      <c r="H55" s="266"/>
      <c r="I55" s="266"/>
      <c r="J55" s="266"/>
      <c r="K55" s="266"/>
      <c r="L55" s="587"/>
    </row>
    <row r="56" spans="2:12" s="265" customFormat="1" ht="13.5">
      <c r="B56" s="556"/>
      <c r="C56" s="558"/>
      <c r="D56" s="528"/>
      <c r="E56" s="528"/>
      <c r="F56" s="559"/>
      <c r="G56" s="303"/>
      <c r="H56" s="266"/>
      <c r="I56" s="266"/>
      <c r="J56" s="266"/>
      <c r="K56" s="266"/>
      <c r="L56" s="587"/>
    </row>
    <row r="57" spans="2:12" s="265" customFormat="1" ht="13.5">
      <c r="B57" s="556"/>
      <c r="C57" s="558"/>
      <c r="D57" s="528"/>
      <c r="E57" s="528"/>
      <c r="F57" s="559"/>
      <c r="G57" s="303"/>
      <c r="H57" s="266"/>
      <c r="I57" s="266"/>
      <c r="J57" s="266"/>
      <c r="K57" s="266"/>
      <c r="L57" s="587"/>
    </row>
    <row r="58" spans="2:12" s="265" customFormat="1" ht="13.5">
      <c r="B58" s="556"/>
      <c r="C58" s="558"/>
      <c r="D58" s="528"/>
      <c r="E58" s="528"/>
      <c r="F58" s="559"/>
      <c r="G58" s="303"/>
      <c r="H58" s="266"/>
      <c r="I58" s="266"/>
      <c r="J58" s="266"/>
      <c r="K58" s="266"/>
      <c r="L58" s="587"/>
    </row>
    <row r="59" spans="2:12" s="265" customFormat="1" ht="13.5">
      <c r="B59" s="556"/>
      <c r="C59" s="558"/>
      <c r="D59" s="528"/>
      <c r="E59" s="528"/>
      <c r="F59" s="559"/>
      <c r="G59" s="303"/>
      <c r="H59" s="266"/>
      <c r="I59" s="266"/>
      <c r="J59" s="266"/>
      <c r="K59" s="266"/>
      <c r="L59" s="587"/>
    </row>
    <row r="60" spans="2:12" s="265" customFormat="1" ht="13.5">
      <c r="B60" s="556"/>
      <c r="C60" s="558"/>
      <c r="D60" s="528"/>
      <c r="E60" s="528"/>
      <c r="F60" s="559"/>
      <c r="G60" s="303"/>
      <c r="H60" s="266"/>
      <c r="I60" s="266"/>
      <c r="J60" s="266"/>
      <c r="K60" s="266"/>
      <c r="L60" s="587"/>
    </row>
    <row r="61" spans="2:12" s="265" customFormat="1" ht="13.5">
      <c r="B61" s="556"/>
      <c r="C61" s="558"/>
      <c r="D61" s="528"/>
      <c r="E61" s="528"/>
      <c r="F61" s="559"/>
      <c r="G61" s="303"/>
      <c r="H61" s="266"/>
      <c r="I61" s="266"/>
      <c r="J61" s="266"/>
      <c r="K61" s="266"/>
      <c r="L61" s="587"/>
    </row>
    <row r="62" spans="2:12" s="265" customFormat="1" ht="13.5">
      <c r="B62" s="556"/>
      <c r="C62" s="558"/>
      <c r="D62" s="528"/>
      <c r="E62" s="528"/>
      <c r="F62" s="559"/>
      <c r="G62" s="303"/>
      <c r="H62" s="266"/>
      <c r="I62" s="266"/>
      <c r="J62" s="266"/>
      <c r="K62" s="266"/>
      <c r="L62" s="587"/>
    </row>
  </sheetData>
  <sheetProtection/>
  <mergeCells count="10">
    <mergeCell ref="E32:G32"/>
    <mergeCell ref="C40:G40"/>
    <mergeCell ref="B3:G3"/>
    <mergeCell ref="C37:G37"/>
    <mergeCell ref="C38:G38"/>
    <mergeCell ref="E27:G27"/>
    <mergeCell ref="E28:G28"/>
    <mergeCell ref="E29:G29"/>
    <mergeCell ref="E30:G30"/>
    <mergeCell ref="E31:G31"/>
  </mergeCells>
  <printOptions/>
  <pageMargins left="0.3" right="0.3" top="1" bottom="0.5" header="0.3" footer="0.3"/>
  <pageSetup fitToHeight="0" fitToWidth="1" horizontalDpi="600" verticalDpi="600" orientation="portrait" paperSize="9" scale="70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39"/>
  <sheetViews>
    <sheetView zoomScalePageLayoutView="0" workbookViewId="0" topLeftCell="A1">
      <selection activeCell="X5" sqref="X5"/>
    </sheetView>
  </sheetViews>
  <sheetFormatPr defaultColWidth="9.140625" defaultRowHeight="15"/>
  <cols>
    <col min="1" max="1" width="31.28125" style="0" customWidth="1"/>
    <col min="3" max="3" width="16.140625" style="764" customWidth="1"/>
    <col min="4" max="4" width="12.7109375" style="0" customWidth="1"/>
    <col min="5" max="5" width="14.57421875" style="0" customWidth="1"/>
    <col min="7" max="7" width="13.8515625" style="0" customWidth="1"/>
    <col min="12" max="12" width="10.421875" style="0" customWidth="1"/>
    <col min="13" max="13" width="10.7109375" style="0" customWidth="1"/>
    <col min="14" max="14" width="10.421875" style="0" customWidth="1"/>
    <col min="15" max="15" width="10.00390625" style="0" customWidth="1"/>
    <col min="19" max="19" width="12.57421875" style="0" customWidth="1"/>
    <col min="20" max="20" width="9.7109375" style="0" customWidth="1"/>
    <col min="21" max="21" width="11.28125" style="0" customWidth="1"/>
    <col min="22" max="22" width="11.421875" style="0" customWidth="1"/>
  </cols>
  <sheetData>
    <row r="1" spans="1:7" ht="14.25">
      <c r="A1" s="702" t="s">
        <v>326</v>
      </c>
      <c r="B1" s="702"/>
      <c r="C1" s="702"/>
      <c r="D1" s="702"/>
      <c r="E1" s="702"/>
      <c r="F1" s="702"/>
      <c r="G1" s="702"/>
    </row>
    <row r="2" spans="1:7" ht="14.25">
      <c r="A2" s="703" t="s">
        <v>303</v>
      </c>
      <c r="B2" s="703"/>
      <c r="C2" s="703"/>
      <c r="D2" s="703"/>
      <c r="E2" s="703"/>
      <c r="F2" s="703"/>
      <c r="G2" s="703"/>
    </row>
    <row r="3" spans="1:22" ht="14.25">
      <c r="A3" s="704"/>
      <c r="B3" s="705"/>
      <c r="C3" s="706"/>
      <c r="D3" s="705"/>
      <c r="E3" s="705"/>
      <c r="F3" s="705"/>
      <c r="G3" s="705"/>
      <c r="I3" s="707" t="s">
        <v>304</v>
      </c>
      <c r="J3" s="707"/>
      <c r="K3" s="707"/>
      <c r="L3" s="707"/>
      <c r="M3" s="707"/>
      <c r="N3" s="707"/>
      <c r="O3" s="708"/>
      <c r="P3" s="767" t="s">
        <v>305</v>
      </c>
      <c r="Q3" s="710"/>
      <c r="R3" s="710"/>
      <c r="S3" s="710"/>
      <c r="T3" s="710"/>
      <c r="U3" s="710"/>
      <c r="V3" s="710"/>
    </row>
    <row r="4" spans="1:15" ht="14.25">
      <c r="A4" s="711"/>
      <c r="B4" s="711"/>
      <c r="C4" s="712"/>
      <c r="D4" s="713"/>
      <c r="E4" s="711"/>
      <c r="F4" s="711"/>
      <c r="I4" s="714"/>
      <c r="J4" s="714"/>
      <c r="K4" s="714"/>
      <c r="L4" s="714"/>
      <c r="M4" s="714"/>
      <c r="N4" s="714"/>
      <c r="O4" s="715"/>
    </row>
    <row r="5" spans="1:22" ht="69.75">
      <c r="A5" s="716" t="s">
        <v>135</v>
      </c>
      <c r="B5" s="717" t="s">
        <v>306</v>
      </c>
      <c r="C5" s="718" t="s">
        <v>307</v>
      </c>
      <c r="D5" s="747" t="s">
        <v>308</v>
      </c>
      <c r="E5" s="745" t="s">
        <v>305</v>
      </c>
      <c r="F5" s="721" t="s">
        <v>279</v>
      </c>
      <c r="G5" s="722" t="s">
        <v>327</v>
      </c>
      <c r="H5" s="738"/>
      <c r="I5" s="723" t="s">
        <v>310</v>
      </c>
      <c r="J5" s="723" t="s">
        <v>311</v>
      </c>
      <c r="K5" s="723" t="s">
        <v>312</v>
      </c>
      <c r="L5" s="723" t="s">
        <v>313</v>
      </c>
      <c r="M5" s="723" t="s">
        <v>314</v>
      </c>
      <c r="N5" s="723" t="s">
        <v>315</v>
      </c>
      <c r="O5" s="724" t="s">
        <v>316</v>
      </c>
      <c r="P5" s="725" t="s">
        <v>317</v>
      </c>
      <c r="Q5" s="725" t="s">
        <v>318</v>
      </c>
      <c r="R5" s="725" t="s">
        <v>319</v>
      </c>
      <c r="S5" s="725" t="s">
        <v>320</v>
      </c>
      <c r="T5" s="725" t="s">
        <v>321</v>
      </c>
      <c r="U5" s="725" t="s">
        <v>322</v>
      </c>
      <c r="V5" s="725" t="s">
        <v>323</v>
      </c>
    </row>
    <row r="6" spans="1:22" ht="19.5" customHeight="1">
      <c r="A6" s="768" t="s">
        <v>328</v>
      </c>
      <c r="B6" s="717"/>
      <c r="C6" s="769"/>
      <c r="D6" s="770">
        <f>SUM(I6:O6)</f>
        <v>0</v>
      </c>
      <c r="E6" s="717">
        <f>SUM(P6:V6)</f>
        <v>0</v>
      </c>
      <c r="F6" s="731">
        <f>B6+D6-E6</f>
        <v>0</v>
      </c>
      <c r="G6" s="730">
        <f>D6-E6</f>
        <v>0</v>
      </c>
      <c r="I6" s="771"/>
      <c r="J6" s="772"/>
      <c r="K6" s="771"/>
      <c r="L6" s="772"/>
      <c r="M6" s="772"/>
      <c r="N6" s="763"/>
      <c r="O6" s="773"/>
      <c r="P6" s="734"/>
      <c r="Q6" s="734"/>
      <c r="R6" s="734"/>
      <c r="S6" s="734"/>
      <c r="T6" s="734"/>
      <c r="U6" s="734"/>
      <c r="V6" s="734"/>
    </row>
    <row r="7" spans="1:22" ht="20.25" customHeight="1">
      <c r="A7" s="768" t="s">
        <v>329</v>
      </c>
      <c r="B7" s="717"/>
      <c r="C7" s="769"/>
      <c r="D7" s="770">
        <f aca="true" t="shared" si="0" ref="D7:D15">SUM(I7:O7)</f>
        <v>0</v>
      </c>
      <c r="E7" s="717">
        <f aca="true" t="shared" si="1" ref="E7:E15">SUM(P7:V7)</f>
        <v>0</v>
      </c>
      <c r="F7" s="731">
        <f aca="true" t="shared" si="2" ref="F7:F15">B7+D7-E7</f>
        <v>0</v>
      </c>
      <c r="G7" s="730">
        <f aca="true" t="shared" si="3" ref="G7:G15">D7-E7</f>
        <v>0</v>
      </c>
      <c r="I7" s="771"/>
      <c r="J7" s="772"/>
      <c r="K7" s="771"/>
      <c r="L7" s="772"/>
      <c r="M7" s="772"/>
      <c r="N7" s="763"/>
      <c r="O7" s="773"/>
      <c r="P7" s="734"/>
      <c r="Q7" s="734"/>
      <c r="R7" s="734"/>
      <c r="S7" s="734"/>
      <c r="T7" s="734"/>
      <c r="U7" s="734"/>
      <c r="V7" s="734"/>
    </row>
    <row r="8" spans="1:22" ht="19.5" customHeight="1">
      <c r="A8" s="768" t="s">
        <v>330</v>
      </c>
      <c r="B8" s="717"/>
      <c r="C8" s="769"/>
      <c r="D8" s="770">
        <f t="shared" si="0"/>
        <v>0</v>
      </c>
      <c r="E8" s="717">
        <f t="shared" si="1"/>
        <v>0</v>
      </c>
      <c r="F8" s="731">
        <f t="shared" si="2"/>
        <v>0</v>
      </c>
      <c r="G8" s="730">
        <f t="shared" si="3"/>
        <v>0</v>
      </c>
      <c r="I8" s="771"/>
      <c r="J8" s="772"/>
      <c r="K8" s="771"/>
      <c r="L8" s="772"/>
      <c r="M8" s="772"/>
      <c r="N8" s="763"/>
      <c r="O8" s="773"/>
      <c r="P8" s="734"/>
      <c r="Q8" s="734"/>
      <c r="R8" s="734"/>
      <c r="S8" s="734"/>
      <c r="T8" s="734"/>
      <c r="U8" s="734"/>
      <c r="V8" s="734"/>
    </row>
    <row r="9" spans="1:22" ht="18.75" customHeight="1">
      <c r="A9" s="768" t="s">
        <v>331</v>
      </c>
      <c r="B9" s="717"/>
      <c r="C9" s="769"/>
      <c r="D9" s="770">
        <f t="shared" si="0"/>
        <v>0</v>
      </c>
      <c r="E9" s="717">
        <f t="shared" si="1"/>
        <v>0</v>
      </c>
      <c r="F9" s="731">
        <f t="shared" si="2"/>
        <v>0</v>
      </c>
      <c r="G9" s="730">
        <f t="shared" si="3"/>
        <v>0</v>
      </c>
      <c r="I9" s="771"/>
      <c r="J9" s="772"/>
      <c r="K9" s="771"/>
      <c r="L9" s="772"/>
      <c r="M9" s="772"/>
      <c r="N9" s="763"/>
      <c r="O9" s="773"/>
      <c r="P9" s="734"/>
      <c r="Q9" s="734"/>
      <c r="R9" s="734"/>
      <c r="S9" s="734"/>
      <c r="T9" s="734"/>
      <c r="U9" s="734"/>
      <c r="V9" s="734"/>
    </row>
    <row r="10" spans="1:22" ht="16.5" customHeight="1">
      <c r="A10" s="726" t="s">
        <v>332</v>
      </c>
      <c r="B10" s="730"/>
      <c r="C10" s="744"/>
      <c r="D10" s="770">
        <f t="shared" si="0"/>
        <v>0</v>
      </c>
      <c r="E10" s="717">
        <f t="shared" si="1"/>
        <v>0</v>
      </c>
      <c r="F10" s="731">
        <f t="shared" si="2"/>
        <v>0</v>
      </c>
      <c r="G10" s="730">
        <f t="shared" si="3"/>
        <v>0</v>
      </c>
      <c r="I10" s="732"/>
      <c r="J10" s="763"/>
      <c r="K10" s="732"/>
      <c r="L10" s="763"/>
      <c r="M10" s="763"/>
      <c r="N10" s="763"/>
      <c r="O10" s="773"/>
      <c r="P10" s="734"/>
      <c r="Q10" s="734"/>
      <c r="R10" s="734"/>
      <c r="S10" s="734"/>
      <c r="T10" s="734"/>
      <c r="U10" s="734"/>
      <c r="V10" s="734"/>
    </row>
    <row r="11" spans="1:22" ht="17.25" customHeight="1">
      <c r="A11" s="726" t="s">
        <v>333</v>
      </c>
      <c r="B11" s="730"/>
      <c r="C11" s="744"/>
      <c r="D11" s="770">
        <f t="shared" si="0"/>
        <v>0</v>
      </c>
      <c r="E11" s="717">
        <f t="shared" si="1"/>
        <v>0</v>
      </c>
      <c r="F11" s="731">
        <f t="shared" si="2"/>
        <v>0</v>
      </c>
      <c r="G11" s="730">
        <f t="shared" si="3"/>
        <v>0</v>
      </c>
      <c r="I11" s="732"/>
      <c r="J11" s="763"/>
      <c r="K11" s="732"/>
      <c r="L11" s="763"/>
      <c r="M11" s="763"/>
      <c r="N11" s="763"/>
      <c r="O11" s="773"/>
      <c r="P11" s="734"/>
      <c r="Q11" s="734"/>
      <c r="R11" s="734"/>
      <c r="S11" s="734"/>
      <c r="T11" s="734"/>
      <c r="U11" s="734"/>
      <c r="V11" s="734"/>
    </row>
    <row r="12" spans="1:22" ht="16.5" customHeight="1">
      <c r="A12" s="726" t="s">
        <v>334</v>
      </c>
      <c r="B12" s="730"/>
      <c r="C12" s="744"/>
      <c r="D12" s="770">
        <f t="shared" si="0"/>
        <v>0</v>
      </c>
      <c r="E12" s="717">
        <f t="shared" si="1"/>
        <v>0</v>
      </c>
      <c r="F12" s="731">
        <f t="shared" si="2"/>
        <v>0</v>
      </c>
      <c r="G12" s="730">
        <f t="shared" si="3"/>
        <v>0</v>
      </c>
      <c r="I12" s="732"/>
      <c r="J12" s="763"/>
      <c r="K12" s="732"/>
      <c r="L12" s="763"/>
      <c r="M12" s="763"/>
      <c r="N12" s="763"/>
      <c r="O12" s="773"/>
      <c r="P12" s="734"/>
      <c r="Q12" s="734"/>
      <c r="R12" s="734"/>
      <c r="S12" s="734"/>
      <c r="T12" s="734"/>
      <c r="U12" s="734"/>
      <c r="V12" s="734"/>
    </row>
    <row r="13" spans="1:22" ht="15.75" customHeight="1">
      <c r="A13" s="726" t="s">
        <v>335</v>
      </c>
      <c r="B13" s="730"/>
      <c r="C13" s="744"/>
      <c r="D13" s="770">
        <f t="shared" si="0"/>
        <v>0</v>
      </c>
      <c r="E13" s="717">
        <f t="shared" si="1"/>
        <v>0</v>
      </c>
      <c r="F13" s="731">
        <f t="shared" si="2"/>
        <v>0</v>
      </c>
      <c r="G13" s="730">
        <f t="shared" si="3"/>
        <v>0</v>
      </c>
      <c r="I13" s="732"/>
      <c r="J13" s="763"/>
      <c r="K13" s="732"/>
      <c r="L13" s="763"/>
      <c r="M13" s="763"/>
      <c r="N13" s="763"/>
      <c r="O13" s="773"/>
      <c r="P13" s="734"/>
      <c r="Q13" s="734"/>
      <c r="R13" s="734"/>
      <c r="S13" s="734"/>
      <c r="T13" s="734"/>
      <c r="U13" s="734"/>
      <c r="V13" s="734"/>
    </row>
    <row r="14" spans="1:22" ht="16.5" customHeight="1">
      <c r="A14" s="726" t="s">
        <v>336</v>
      </c>
      <c r="B14" s="730"/>
      <c r="C14" s="744"/>
      <c r="D14" s="770">
        <f t="shared" si="0"/>
        <v>0</v>
      </c>
      <c r="E14" s="717">
        <f t="shared" si="1"/>
        <v>0</v>
      </c>
      <c r="F14" s="731">
        <f t="shared" si="2"/>
        <v>0</v>
      </c>
      <c r="G14" s="730">
        <f t="shared" si="3"/>
        <v>0</v>
      </c>
      <c r="I14" s="732"/>
      <c r="J14" s="763"/>
      <c r="K14" s="732"/>
      <c r="L14" s="763"/>
      <c r="M14" s="763"/>
      <c r="N14" s="763"/>
      <c r="O14" s="773"/>
      <c r="P14" s="734"/>
      <c r="Q14" s="734"/>
      <c r="R14" s="734"/>
      <c r="S14" s="734"/>
      <c r="T14" s="734"/>
      <c r="U14" s="734"/>
      <c r="V14" s="734"/>
    </row>
    <row r="15" spans="1:22" ht="14.25">
      <c r="A15" s="774" t="s">
        <v>324</v>
      </c>
      <c r="B15" s="730"/>
      <c r="C15" s="744"/>
      <c r="D15" s="770">
        <f t="shared" si="0"/>
        <v>0</v>
      </c>
      <c r="E15" s="717">
        <f t="shared" si="1"/>
        <v>0</v>
      </c>
      <c r="F15" s="731">
        <f t="shared" si="2"/>
        <v>0</v>
      </c>
      <c r="G15" s="730">
        <f t="shared" si="3"/>
        <v>0</v>
      </c>
      <c r="I15" s="732"/>
      <c r="J15" s="763"/>
      <c r="K15" s="732"/>
      <c r="L15" s="763"/>
      <c r="M15" s="763"/>
      <c r="N15" s="763"/>
      <c r="O15" s="773"/>
      <c r="P15" s="775"/>
      <c r="Q15" s="776"/>
      <c r="R15" s="776"/>
      <c r="S15" s="776"/>
      <c r="T15" s="776"/>
      <c r="U15" s="776"/>
      <c r="V15" s="776"/>
    </row>
    <row r="16" spans="1:22" ht="14.25">
      <c r="A16" s="722" t="s">
        <v>29</v>
      </c>
      <c r="B16" s="731">
        <f aca="true" t="shared" si="4" ref="B16:G16">SUM(B6:B15)</f>
        <v>0</v>
      </c>
      <c r="C16" s="736">
        <f t="shared" si="4"/>
        <v>0</v>
      </c>
      <c r="D16" s="737">
        <f t="shared" si="4"/>
        <v>0</v>
      </c>
      <c r="E16" s="731">
        <f t="shared" si="4"/>
        <v>0</v>
      </c>
      <c r="F16" s="731">
        <f t="shared" si="4"/>
        <v>0</v>
      </c>
      <c r="G16" s="731">
        <f t="shared" si="4"/>
        <v>0</v>
      </c>
      <c r="H16" s="738"/>
      <c r="I16" s="739">
        <f>SUM(I6:I15)</f>
        <v>0</v>
      </c>
      <c r="J16" s="739">
        <f aca="true" t="shared" si="5" ref="J16:O16">SUM(J6:J15)</f>
        <v>0</v>
      </c>
      <c r="K16" s="739">
        <f t="shared" si="5"/>
        <v>0</v>
      </c>
      <c r="L16" s="739">
        <f t="shared" si="5"/>
        <v>0</v>
      </c>
      <c r="M16" s="739">
        <f t="shared" si="5"/>
        <v>0</v>
      </c>
      <c r="N16" s="739">
        <f t="shared" si="5"/>
        <v>0</v>
      </c>
      <c r="O16" s="748">
        <f t="shared" si="5"/>
        <v>0</v>
      </c>
      <c r="P16" s="777">
        <f>SUM(P6:P15)</f>
        <v>0</v>
      </c>
      <c r="Q16" s="777">
        <f aca="true" t="shared" si="6" ref="Q16:V16">SUM(Q6:Q15)</f>
        <v>0</v>
      </c>
      <c r="R16" s="777">
        <f t="shared" si="6"/>
        <v>0</v>
      </c>
      <c r="S16" s="777">
        <f t="shared" si="6"/>
        <v>0</v>
      </c>
      <c r="T16" s="777">
        <f t="shared" si="6"/>
        <v>0</v>
      </c>
      <c r="U16" s="777">
        <f t="shared" si="6"/>
        <v>0</v>
      </c>
      <c r="V16" s="777">
        <f t="shared" si="6"/>
        <v>0</v>
      </c>
    </row>
    <row r="17" spans="1:22" ht="14.25">
      <c r="A17" s="734"/>
      <c r="B17" s="734"/>
      <c r="C17" s="742"/>
      <c r="D17" s="743"/>
      <c r="E17" s="734"/>
      <c r="F17" s="734"/>
      <c r="G17" s="734"/>
      <c r="I17" s="732"/>
      <c r="J17" s="763"/>
      <c r="K17" s="732"/>
      <c r="L17" s="763"/>
      <c r="M17" s="763"/>
      <c r="N17" s="763"/>
      <c r="O17" s="773"/>
      <c r="P17" s="734"/>
      <c r="Q17" s="734"/>
      <c r="R17" s="734"/>
      <c r="S17" s="734"/>
      <c r="T17" s="734"/>
      <c r="U17" s="734"/>
      <c r="V17" s="734"/>
    </row>
    <row r="18" spans="1:22" ht="34.5">
      <c r="A18" s="716" t="s">
        <v>136</v>
      </c>
      <c r="B18" s="717" t="s">
        <v>306</v>
      </c>
      <c r="C18" s="718" t="s">
        <v>307</v>
      </c>
      <c r="D18" s="747" t="s">
        <v>308</v>
      </c>
      <c r="E18" s="745" t="s">
        <v>305</v>
      </c>
      <c r="F18" s="721" t="s">
        <v>279</v>
      </c>
      <c r="G18" s="722" t="s">
        <v>309</v>
      </c>
      <c r="H18" s="738"/>
      <c r="I18" s="766"/>
      <c r="J18" s="778"/>
      <c r="K18" s="766"/>
      <c r="L18" s="778"/>
      <c r="M18" s="778"/>
      <c r="N18" s="778"/>
      <c r="O18" s="779"/>
      <c r="P18" s="780"/>
      <c r="Q18" s="780"/>
      <c r="R18" s="780"/>
      <c r="S18" s="780"/>
      <c r="T18" s="780"/>
      <c r="U18" s="780"/>
      <c r="V18" s="780"/>
    </row>
    <row r="19" spans="1:22" ht="15.75" customHeight="1">
      <c r="A19" s="726" t="s">
        <v>332</v>
      </c>
      <c r="B19" s="720"/>
      <c r="C19" s="781"/>
      <c r="D19" s="719">
        <f>SUM(I19:O19)</f>
        <v>0</v>
      </c>
      <c r="E19" s="720">
        <f>SUM(P19:V19)</f>
        <v>0</v>
      </c>
      <c r="F19" s="731">
        <f>B19+D19-E19</f>
        <v>0</v>
      </c>
      <c r="G19" s="730">
        <f>D19-E19</f>
        <v>0</v>
      </c>
      <c r="I19" s="732"/>
      <c r="J19" s="763"/>
      <c r="K19" s="732"/>
      <c r="L19" s="763"/>
      <c r="M19" s="763"/>
      <c r="N19" s="763"/>
      <c r="O19" s="773"/>
      <c r="P19" s="734"/>
      <c r="Q19" s="734"/>
      <c r="R19" s="734"/>
      <c r="S19" s="734"/>
      <c r="T19" s="734"/>
      <c r="U19" s="734"/>
      <c r="V19" s="734"/>
    </row>
    <row r="20" spans="1:22" ht="16.5" customHeight="1">
      <c r="A20" s="726" t="s">
        <v>333</v>
      </c>
      <c r="B20" s="720"/>
      <c r="C20" s="781"/>
      <c r="D20" s="719">
        <f>SUM(I20:O20)</f>
        <v>0</v>
      </c>
      <c r="E20" s="720">
        <f>SUM(P20:V20)</f>
        <v>0</v>
      </c>
      <c r="F20" s="731">
        <f>B20+D20-E20</f>
        <v>0</v>
      </c>
      <c r="G20" s="730">
        <f>D20-E20</f>
        <v>0</v>
      </c>
      <c r="I20" s="732"/>
      <c r="J20" s="763"/>
      <c r="K20" s="732"/>
      <c r="L20" s="763"/>
      <c r="M20" s="763"/>
      <c r="N20" s="763"/>
      <c r="O20" s="773"/>
      <c r="P20" s="734"/>
      <c r="Q20" s="734"/>
      <c r="R20" s="734"/>
      <c r="S20" s="734"/>
      <c r="T20" s="734"/>
      <c r="U20" s="734"/>
      <c r="V20" s="734"/>
    </row>
    <row r="21" spans="1:22" ht="17.25" customHeight="1">
      <c r="A21" s="726" t="s">
        <v>334</v>
      </c>
      <c r="B21" s="720"/>
      <c r="C21" s="781"/>
      <c r="D21" s="719">
        <f>SUM(I21:O21)</f>
        <v>0</v>
      </c>
      <c r="E21" s="720">
        <f>SUM(P21:V21)</f>
        <v>0</v>
      </c>
      <c r="F21" s="731">
        <f>B21+D21-E21</f>
        <v>0</v>
      </c>
      <c r="G21" s="730">
        <f>D21-E21</f>
        <v>0</v>
      </c>
      <c r="I21" s="732"/>
      <c r="J21" s="763"/>
      <c r="K21" s="732"/>
      <c r="L21" s="763"/>
      <c r="M21" s="763"/>
      <c r="N21" s="763"/>
      <c r="O21" s="773"/>
      <c r="P21" s="734"/>
      <c r="Q21" s="734"/>
      <c r="R21" s="734"/>
      <c r="S21" s="734"/>
      <c r="T21" s="734"/>
      <c r="U21" s="734"/>
      <c r="V21" s="734"/>
    </row>
    <row r="22" spans="1:22" ht="18" customHeight="1">
      <c r="A22" s="726" t="s">
        <v>335</v>
      </c>
      <c r="B22" s="720"/>
      <c r="C22" s="781"/>
      <c r="D22" s="719">
        <f>SUM(I22:O22)</f>
        <v>0</v>
      </c>
      <c r="E22" s="720">
        <f>SUM(P22:V22)</f>
        <v>0</v>
      </c>
      <c r="F22" s="731">
        <f>B22+D22-E22</f>
        <v>0</v>
      </c>
      <c r="G22" s="730">
        <f>D22-E22</f>
        <v>0</v>
      </c>
      <c r="I22" s="732"/>
      <c r="J22" s="763"/>
      <c r="K22" s="732"/>
      <c r="L22" s="763"/>
      <c r="M22" s="763"/>
      <c r="N22" s="763"/>
      <c r="O22" s="773"/>
      <c r="P22" s="734"/>
      <c r="Q22" s="734"/>
      <c r="R22" s="734"/>
      <c r="S22" s="734"/>
      <c r="T22" s="734"/>
      <c r="U22" s="734"/>
      <c r="V22" s="734"/>
    </row>
    <row r="23" spans="1:22" ht="18" customHeight="1">
      <c r="A23" s="726" t="s">
        <v>336</v>
      </c>
      <c r="B23" s="720"/>
      <c r="C23" s="781"/>
      <c r="D23" s="719">
        <f>SUM(I23:O23)</f>
        <v>0</v>
      </c>
      <c r="E23" s="720">
        <f>SUM(P23:V23)</f>
        <v>0</v>
      </c>
      <c r="F23" s="731">
        <f>B23+D23-E23</f>
        <v>0</v>
      </c>
      <c r="G23" s="730">
        <f>D23-E23</f>
        <v>0</v>
      </c>
      <c r="I23" s="732"/>
      <c r="J23" s="763"/>
      <c r="K23" s="732"/>
      <c r="L23" s="763"/>
      <c r="M23" s="763"/>
      <c r="N23" s="763"/>
      <c r="O23" s="773"/>
      <c r="P23" s="734"/>
      <c r="Q23" s="734"/>
      <c r="R23" s="734"/>
      <c r="S23" s="734"/>
      <c r="T23" s="734"/>
      <c r="U23" s="734"/>
      <c r="V23" s="734"/>
    </row>
    <row r="24" spans="1:22" ht="14.25">
      <c r="A24" s="722" t="s">
        <v>29</v>
      </c>
      <c r="B24" s="745">
        <f aca="true" t="shared" si="7" ref="B24:G24">SUM(B19:B23)</f>
        <v>0</v>
      </c>
      <c r="C24" s="746">
        <f t="shared" si="7"/>
        <v>0</v>
      </c>
      <c r="D24" s="747">
        <f t="shared" si="7"/>
        <v>0</v>
      </c>
      <c r="E24" s="745">
        <f t="shared" si="7"/>
        <v>0</v>
      </c>
      <c r="F24" s="731">
        <f t="shared" si="7"/>
        <v>0</v>
      </c>
      <c r="G24" s="731">
        <f t="shared" si="7"/>
        <v>0</v>
      </c>
      <c r="I24" s="739">
        <f>SUM(I19:I23)</f>
        <v>0</v>
      </c>
      <c r="J24" s="739">
        <f>SUM(J19:J23)</f>
        <v>0</v>
      </c>
      <c r="K24" s="739">
        <f>SUM(K19:K23)</f>
        <v>0</v>
      </c>
      <c r="L24" s="739">
        <f>SUM(L19:L23)</f>
        <v>0</v>
      </c>
      <c r="M24" s="739">
        <f>SUM(M19:M23)</f>
        <v>0</v>
      </c>
      <c r="N24" s="739">
        <f>SUM(N19:N23)</f>
        <v>0</v>
      </c>
      <c r="O24" s="739">
        <f>SUM(O19:O23)</f>
        <v>0</v>
      </c>
      <c r="P24" s="740">
        <f>SUM(P19:P23)</f>
        <v>0</v>
      </c>
      <c r="Q24" s="741">
        <f aca="true" t="shared" si="8" ref="Q24:V24">SUM(Q19:Q23)</f>
        <v>0</v>
      </c>
      <c r="R24" s="741">
        <f t="shared" si="8"/>
        <v>0</v>
      </c>
      <c r="S24" s="741">
        <f t="shared" si="8"/>
        <v>0</v>
      </c>
      <c r="T24" s="741">
        <f t="shared" si="8"/>
        <v>0</v>
      </c>
      <c r="U24" s="741">
        <f t="shared" si="8"/>
        <v>0</v>
      </c>
      <c r="V24" s="741">
        <f t="shared" si="8"/>
        <v>0</v>
      </c>
    </row>
    <row r="25" spans="1:22" ht="14.25">
      <c r="A25" s="734"/>
      <c r="B25" s="734"/>
      <c r="C25" s="742"/>
      <c r="D25" s="743"/>
      <c r="E25" s="734"/>
      <c r="F25" s="734"/>
      <c r="G25" s="734"/>
      <c r="I25" s="732"/>
      <c r="J25" s="763"/>
      <c r="K25" s="732"/>
      <c r="L25" s="763"/>
      <c r="M25" s="763"/>
      <c r="N25" s="763"/>
      <c r="O25" s="773"/>
      <c r="P25" s="734"/>
      <c r="Q25" s="734"/>
      <c r="R25" s="734"/>
      <c r="S25" s="734"/>
      <c r="T25" s="734"/>
      <c r="U25" s="734"/>
      <c r="V25" s="734"/>
    </row>
    <row r="26" spans="1:22" ht="14.25">
      <c r="A26" s="734"/>
      <c r="B26" s="734"/>
      <c r="C26" s="742"/>
      <c r="D26" s="743"/>
      <c r="E26" s="734"/>
      <c r="F26" s="734"/>
      <c r="G26" s="734"/>
      <c r="I26" s="732"/>
      <c r="J26" s="763"/>
      <c r="K26" s="732"/>
      <c r="L26" s="763"/>
      <c r="M26" s="763"/>
      <c r="N26" s="763"/>
      <c r="O26" s="773"/>
      <c r="P26" s="734"/>
      <c r="Q26" s="734"/>
      <c r="R26" s="734"/>
      <c r="S26" s="734"/>
      <c r="T26" s="734"/>
      <c r="U26" s="734"/>
      <c r="V26" s="734"/>
    </row>
    <row r="27" spans="1:22" ht="34.5">
      <c r="A27" s="716" t="s">
        <v>325</v>
      </c>
      <c r="B27" s="717" t="s">
        <v>306</v>
      </c>
      <c r="C27" s="718" t="s">
        <v>307</v>
      </c>
      <c r="D27" s="747" t="s">
        <v>308</v>
      </c>
      <c r="E27" s="745" t="s">
        <v>305</v>
      </c>
      <c r="F27" s="721" t="s">
        <v>279</v>
      </c>
      <c r="G27" s="722" t="s">
        <v>309</v>
      </c>
      <c r="H27" s="738"/>
      <c r="I27" s="766"/>
      <c r="J27" s="778"/>
      <c r="K27" s="766"/>
      <c r="L27" s="778"/>
      <c r="M27" s="778"/>
      <c r="N27" s="778"/>
      <c r="O27" s="779"/>
      <c r="P27" s="780"/>
      <c r="Q27" s="780"/>
      <c r="R27" s="780"/>
      <c r="S27" s="780"/>
      <c r="T27" s="780"/>
      <c r="U27" s="780"/>
      <c r="V27" s="780"/>
    </row>
    <row r="28" spans="1:22" ht="19.5" customHeight="1">
      <c r="A28" s="768" t="s">
        <v>328</v>
      </c>
      <c r="B28" s="717">
        <f aca="true" t="shared" si="9" ref="B28:E31">B6</f>
        <v>0</v>
      </c>
      <c r="C28" s="769">
        <f t="shared" si="9"/>
        <v>0</v>
      </c>
      <c r="D28" s="770">
        <f>D6</f>
        <v>0</v>
      </c>
      <c r="E28" s="717">
        <f>E6</f>
        <v>0</v>
      </c>
      <c r="F28" s="745">
        <f>B28+D28-E28</f>
        <v>0</v>
      </c>
      <c r="G28" s="720">
        <f>D28-E28</f>
        <v>0</v>
      </c>
      <c r="I28" s="732">
        <f>I6</f>
        <v>0</v>
      </c>
      <c r="J28" s="732">
        <f aca="true" t="shared" si="10" ref="J28:O31">J6</f>
        <v>0</v>
      </c>
      <c r="K28" s="732">
        <f t="shared" si="10"/>
        <v>0</v>
      </c>
      <c r="L28" s="732">
        <f t="shared" si="10"/>
        <v>0</v>
      </c>
      <c r="M28" s="732">
        <f t="shared" si="10"/>
        <v>0</v>
      </c>
      <c r="N28" s="732">
        <f t="shared" si="10"/>
        <v>0</v>
      </c>
      <c r="O28" s="733">
        <f t="shared" si="10"/>
        <v>0</v>
      </c>
      <c r="P28" s="763">
        <f>P6</f>
        <v>0</v>
      </c>
      <c r="Q28" s="763">
        <f aca="true" t="shared" si="11" ref="Q28:V31">Q6</f>
        <v>0</v>
      </c>
      <c r="R28" s="763">
        <f t="shared" si="11"/>
        <v>0</v>
      </c>
      <c r="S28" s="763">
        <f t="shared" si="11"/>
        <v>0</v>
      </c>
      <c r="T28" s="763">
        <f t="shared" si="11"/>
        <v>0</v>
      </c>
      <c r="U28" s="763">
        <f t="shared" si="11"/>
        <v>0</v>
      </c>
      <c r="V28" s="763">
        <f t="shared" si="11"/>
        <v>0</v>
      </c>
    </row>
    <row r="29" spans="1:22" ht="20.25" customHeight="1">
      <c r="A29" s="768" t="s">
        <v>329</v>
      </c>
      <c r="B29" s="717">
        <f t="shared" si="9"/>
        <v>0</v>
      </c>
      <c r="C29" s="769">
        <f t="shared" si="9"/>
        <v>0</v>
      </c>
      <c r="D29" s="770">
        <f t="shared" si="9"/>
        <v>0</v>
      </c>
      <c r="E29" s="717">
        <f t="shared" si="9"/>
        <v>0</v>
      </c>
      <c r="F29" s="745">
        <f aca="true" t="shared" si="12" ref="F29:F37">B29+D29-E29</f>
        <v>0</v>
      </c>
      <c r="G29" s="720">
        <f aca="true" t="shared" si="13" ref="G29:G37">D29-E29</f>
        <v>0</v>
      </c>
      <c r="I29" s="732">
        <f>I7</f>
        <v>0</v>
      </c>
      <c r="J29" s="732">
        <f t="shared" si="10"/>
        <v>0</v>
      </c>
      <c r="K29" s="732">
        <f t="shared" si="10"/>
        <v>0</v>
      </c>
      <c r="L29" s="732">
        <f t="shared" si="10"/>
        <v>0</v>
      </c>
      <c r="M29" s="732">
        <f t="shared" si="10"/>
        <v>0</v>
      </c>
      <c r="N29" s="732">
        <f t="shared" si="10"/>
        <v>0</v>
      </c>
      <c r="O29" s="733">
        <f t="shared" si="10"/>
        <v>0</v>
      </c>
      <c r="P29" s="763">
        <f>P7</f>
        <v>0</v>
      </c>
      <c r="Q29" s="763">
        <f t="shared" si="11"/>
        <v>0</v>
      </c>
      <c r="R29" s="763">
        <f t="shared" si="11"/>
        <v>0</v>
      </c>
      <c r="S29" s="763">
        <f t="shared" si="11"/>
        <v>0</v>
      </c>
      <c r="T29" s="763">
        <f t="shared" si="11"/>
        <v>0</v>
      </c>
      <c r="U29" s="763">
        <f t="shared" si="11"/>
        <v>0</v>
      </c>
      <c r="V29" s="763">
        <f t="shared" si="11"/>
        <v>0</v>
      </c>
    </row>
    <row r="30" spans="1:22" ht="18.75" customHeight="1">
      <c r="A30" s="768" t="s">
        <v>330</v>
      </c>
      <c r="B30" s="717">
        <f t="shared" si="9"/>
        <v>0</v>
      </c>
      <c r="C30" s="769">
        <f t="shared" si="9"/>
        <v>0</v>
      </c>
      <c r="D30" s="770">
        <f t="shared" si="9"/>
        <v>0</v>
      </c>
      <c r="E30" s="717">
        <f t="shared" si="9"/>
        <v>0</v>
      </c>
      <c r="F30" s="745">
        <f t="shared" si="12"/>
        <v>0</v>
      </c>
      <c r="G30" s="720">
        <f t="shared" si="13"/>
        <v>0</v>
      </c>
      <c r="I30" s="732">
        <f>I8</f>
        <v>0</v>
      </c>
      <c r="J30" s="732">
        <f t="shared" si="10"/>
        <v>0</v>
      </c>
      <c r="K30" s="732">
        <f t="shared" si="10"/>
        <v>0</v>
      </c>
      <c r="L30" s="732">
        <f t="shared" si="10"/>
        <v>0</v>
      </c>
      <c r="M30" s="732">
        <f t="shared" si="10"/>
        <v>0</v>
      </c>
      <c r="N30" s="732">
        <f t="shared" si="10"/>
        <v>0</v>
      </c>
      <c r="O30" s="733">
        <f t="shared" si="10"/>
        <v>0</v>
      </c>
      <c r="P30" s="763">
        <f>P8</f>
        <v>0</v>
      </c>
      <c r="Q30" s="763">
        <f t="shared" si="11"/>
        <v>0</v>
      </c>
      <c r="R30" s="763">
        <f t="shared" si="11"/>
        <v>0</v>
      </c>
      <c r="S30" s="763">
        <f t="shared" si="11"/>
        <v>0</v>
      </c>
      <c r="T30" s="763">
        <f t="shared" si="11"/>
        <v>0</v>
      </c>
      <c r="U30" s="763">
        <f t="shared" si="11"/>
        <v>0</v>
      </c>
      <c r="V30" s="763">
        <f t="shared" si="11"/>
        <v>0</v>
      </c>
    </row>
    <row r="31" spans="1:22" ht="18.75" customHeight="1">
      <c r="A31" s="768" t="s">
        <v>331</v>
      </c>
      <c r="B31" s="717">
        <f t="shared" si="9"/>
        <v>0</v>
      </c>
      <c r="C31" s="769">
        <f t="shared" si="9"/>
        <v>0</v>
      </c>
      <c r="D31" s="770">
        <f t="shared" si="9"/>
        <v>0</v>
      </c>
      <c r="E31" s="717">
        <f t="shared" si="9"/>
        <v>0</v>
      </c>
      <c r="F31" s="745">
        <f t="shared" si="12"/>
        <v>0</v>
      </c>
      <c r="G31" s="720">
        <f t="shared" si="13"/>
        <v>0</v>
      </c>
      <c r="I31" s="732">
        <f>I9</f>
        <v>0</v>
      </c>
      <c r="J31" s="732">
        <f t="shared" si="10"/>
        <v>0</v>
      </c>
      <c r="K31" s="732">
        <f t="shared" si="10"/>
        <v>0</v>
      </c>
      <c r="L31" s="732">
        <f t="shared" si="10"/>
        <v>0</v>
      </c>
      <c r="M31" s="732">
        <f t="shared" si="10"/>
        <v>0</v>
      </c>
      <c r="N31" s="732">
        <f t="shared" si="10"/>
        <v>0</v>
      </c>
      <c r="O31" s="733">
        <f t="shared" si="10"/>
        <v>0</v>
      </c>
      <c r="P31" s="763">
        <f>P9</f>
        <v>0</v>
      </c>
      <c r="Q31" s="763">
        <f t="shared" si="11"/>
        <v>0</v>
      </c>
      <c r="R31" s="763">
        <f t="shared" si="11"/>
        <v>0</v>
      </c>
      <c r="S31" s="763">
        <f t="shared" si="11"/>
        <v>0</v>
      </c>
      <c r="T31" s="763">
        <f t="shared" si="11"/>
        <v>0</v>
      </c>
      <c r="U31" s="763">
        <f t="shared" si="11"/>
        <v>0</v>
      </c>
      <c r="V31" s="763">
        <f>V9</f>
        <v>0</v>
      </c>
    </row>
    <row r="32" spans="1:22" ht="15.75" customHeight="1">
      <c r="A32" s="726" t="s">
        <v>332</v>
      </c>
      <c r="B32" s="730">
        <f>B10+B19</f>
        <v>0</v>
      </c>
      <c r="C32" s="744">
        <f>C10+C19</f>
        <v>0</v>
      </c>
      <c r="D32" s="770">
        <f>D10+D19</f>
        <v>0</v>
      </c>
      <c r="E32" s="717">
        <f>E10+E19</f>
        <v>0</v>
      </c>
      <c r="F32" s="745">
        <f t="shared" si="12"/>
        <v>0</v>
      </c>
      <c r="G32" s="720">
        <f t="shared" si="13"/>
        <v>0</v>
      </c>
      <c r="I32" s="732">
        <f>I10+I19</f>
        <v>0</v>
      </c>
      <c r="J32" s="732">
        <f aca="true" t="shared" si="14" ref="J32:O32">J10+J19</f>
        <v>0</v>
      </c>
      <c r="K32" s="732">
        <f t="shared" si="14"/>
        <v>0</v>
      </c>
      <c r="L32" s="732">
        <f t="shared" si="14"/>
        <v>0</v>
      </c>
      <c r="M32" s="732">
        <f t="shared" si="14"/>
        <v>0</v>
      </c>
      <c r="N32" s="732">
        <f t="shared" si="14"/>
        <v>0</v>
      </c>
      <c r="O32" s="733">
        <f t="shared" si="14"/>
        <v>0</v>
      </c>
      <c r="P32" s="763">
        <f>P10+P19</f>
        <v>0</v>
      </c>
      <c r="Q32" s="763">
        <f aca="true" t="shared" si="15" ref="Q32:V32">Q10+Q19</f>
        <v>0</v>
      </c>
      <c r="R32" s="763">
        <f t="shared" si="15"/>
        <v>0</v>
      </c>
      <c r="S32" s="763">
        <f t="shared" si="15"/>
        <v>0</v>
      </c>
      <c r="T32" s="763">
        <f t="shared" si="15"/>
        <v>0</v>
      </c>
      <c r="U32" s="763">
        <f t="shared" si="15"/>
        <v>0</v>
      </c>
      <c r="V32" s="763">
        <f t="shared" si="15"/>
        <v>0</v>
      </c>
    </row>
    <row r="33" spans="1:22" ht="17.25" customHeight="1">
      <c r="A33" s="726" t="s">
        <v>333</v>
      </c>
      <c r="B33" s="730">
        <f aca="true" t="shared" si="16" ref="B33:E36">B11+B20</f>
        <v>0</v>
      </c>
      <c r="C33" s="744">
        <f t="shared" si="16"/>
        <v>0</v>
      </c>
      <c r="D33" s="770">
        <f t="shared" si="16"/>
        <v>0</v>
      </c>
      <c r="E33" s="717">
        <f t="shared" si="16"/>
        <v>0</v>
      </c>
      <c r="F33" s="745">
        <f t="shared" si="12"/>
        <v>0</v>
      </c>
      <c r="G33" s="720">
        <f t="shared" si="13"/>
        <v>0</v>
      </c>
      <c r="I33" s="732">
        <f aca="true" t="shared" si="17" ref="I33:V36">I11+I20</f>
        <v>0</v>
      </c>
      <c r="J33" s="732">
        <f t="shared" si="17"/>
        <v>0</v>
      </c>
      <c r="K33" s="732">
        <f t="shared" si="17"/>
        <v>0</v>
      </c>
      <c r="L33" s="732">
        <f t="shared" si="17"/>
        <v>0</v>
      </c>
      <c r="M33" s="732">
        <f t="shared" si="17"/>
        <v>0</v>
      </c>
      <c r="N33" s="732">
        <f t="shared" si="17"/>
        <v>0</v>
      </c>
      <c r="O33" s="733">
        <f t="shared" si="17"/>
        <v>0</v>
      </c>
      <c r="P33" s="763">
        <f t="shared" si="17"/>
        <v>0</v>
      </c>
      <c r="Q33" s="763">
        <f t="shared" si="17"/>
        <v>0</v>
      </c>
      <c r="R33" s="763">
        <f t="shared" si="17"/>
        <v>0</v>
      </c>
      <c r="S33" s="763">
        <f t="shared" si="17"/>
        <v>0</v>
      </c>
      <c r="T33" s="763">
        <f t="shared" si="17"/>
        <v>0</v>
      </c>
      <c r="U33" s="763">
        <f t="shared" si="17"/>
        <v>0</v>
      </c>
      <c r="V33" s="763">
        <f t="shared" si="17"/>
        <v>0</v>
      </c>
    </row>
    <row r="34" spans="1:22" ht="17.25" customHeight="1">
      <c r="A34" s="726" t="s">
        <v>334</v>
      </c>
      <c r="B34" s="730">
        <f t="shared" si="16"/>
        <v>0</v>
      </c>
      <c r="C34" s="744">
        <f t="shared" si="16"/>
        <v>0</v>
      </c>
      <c r="D34" s="770">
        <f t="shared" si="16"/>
        <v>0</v>
      </c>
      <c r="E34" s="717">
        <f t="shared" si="16"/>
        <v>0</v>
      </c>
      <c r="F34" s="745">
        <f t="shared" si="12"/>
        <v>0</v>
      </c>
      <c r="G34" s="720">
        <f t="shared" si="13"/>
        <v>0</v>
      </c>
      <c r="I34" s="732">
        <f t="shared" si="17"/>
        <v>0</v>
      </c>
      <c r="J34" s="732">
        <f t="shared" si="17"/>
        <v>0</v>
      </c>
      <c r="K34" s="732">
        <f t="shared" si="17"/>
        <v>0</v>
      </c>
      <c r="L34" s="732">
        <f t="shared" si="17"/>
        <v>0</v>
      </c>
      <c r="M34" s="732">
        <f t="shared" si="17"/>
        <v>0</v>
      </c>
      <c r="N34" s="732">
        <f t="shared" si="17"/>
        <v>0</v>
      </c>
      <c r="O34" s="733">
        <f t="shared" si="17"/>
        <v>0</v>
      </c>
      <c r="P34" s="763">
        <f t="shared" si="17"/>
        <v>0</v>
      </c>
      <c r="Q34" s="763">
        <f t="shared" si="17"/>
        <v>0</v>
      </c>
      <c r="R34" s="763">
        <f t="shared" si="17"/>
        <v>0</v>
      </c>
      <c r="S34" s="763">
        <f t="shared" si="17"/>
        <v>0</v>
      </c>
      <c r="T34" s="763">
        <f t="shared" si="17"/>
        <v>0</v>
      </c>
      <c r="U34" s="763">
        <f t="shared" si="17"/>
        <v>0</v>
      </c>
      <c r="V34" s="763">
        <f t="shared" si="17"/>
        <v>0</v>
      </c>
    </row>
    <row r="35" spans="1:22" ht="16.5" customHeight="1">
      <c r="A35" s="726" t="s">
        <v>335</v>
      </c>
      <c r="B35" s="730">
        <f t="shared" si="16"/>
        <v>0</v>
      </c>
      <c r="C35" s="744">
        <f t="shared" si="16"/>
        <v>0</v>
      </c>
      <c r="D35" s="770">
        <f t="shared" si="16"/>
        <v>0</v>
      </c>
      <c r="E35" s="717">
        <f t="shared" si="16"/>
        <v>0</v>
      </c>
      <c r="F35" s="745">
        <f t="shared" si="12"/>
        <v>0</v>
      </c>
      <c r="G35" s="720">
        <f t="shared" si="13"/>
        <v>0</v>
      </c>
      <c r="I35" s="732">
        <f t="shared" si="17"/>
        <v>0</v>
      </c>
      <c r="J35" s="732">
        <f t="shared" si="17"/>
        <v>0</v>
      </c>
      <c r="K35" s="732">
        <f t="shared" si="17"/>
        <v>0</v>
      </c>
      <c r="L35" s="732">
        <f t="shared" si="17"/>
        <v>0</v>
      </c>
      <c r="M35" s="732">
        <f t="shared" si="17"/>
        <v>0</v>
      </c>
      <c r="N35" s="732">
        <f t="shared" si="17"/>
        <v>0</v>
      </c>
      <c r="O35" s="733">
        <f t="shared" si="17"/>
        <v>0</v>
      </c>
      <c r="P35" s="763">
        <f t="shared" si="17"/>
        <v>0</v>
      </c>
      <c r="Q35" s="763">
        <f t="shared" si="17"/>
        <v>0</v>
      </c>
      <c r="R35" s="763">
        <f t="shared" si="17"/>
        <v>0</v>
      </c>
      <c r="S35" s="763">
        <f t="shared" si="17"/>
        <v>0</v>
      </c>
      <c r="T35" s="763">
        <f t="shared" si="17"/>
        <v>0</v>
      </c>
      <c r="U35" s="763">
        <f t="shared" si="17"/>
        <v>0</v>
      </c>
      <c r="V35" s="763">
        <f t="shared" si="17"/>
        <v>0</v>
      </c>
    </row>
    <row r="36" spans="1:22" ht="18" customHeight="1">
      <c r="A36" s="726" t="s">
        <v>336</v>
      </c>
      <c r="B36" s="730">
        <f t="shared" si="16"/>
        <v>0</v>
      </c>
      <c r="C36" s="744">
        <f t="shared" si="16"/>
        <v>0</v>
      </c>
      <c r="D36" s="770">
        <f t="shared" si="16"/>
        <v>0</v>
      </c>
      <c r="E36" s="717">
        <f t="shared" si="16"/>
        <v>0</v>
      </c>
      <c r="F36" s="745">
        <f t="shared" si="12"/>
        <v>0</v>
      </c>
      <c r="G36" s="720">
        <f t="shared" si="13"/>
        <v>0</v>
      </c>
      <c r="I36" s="732">
        <f t="shared" si="17"/>
        <v>0</v>
      </c>
      <c r="J36" s="732">
        <f t="shared" si="17"/>
        <v>0</v>
      </c>
      <c r="K36" s="732">
        <f t="shared" si="17"/>
        <v>0</v>
      </c>
      <c r="L36" s="732">
        <f t="shared" si="17"/>
        <v>0</v>
      </c>
      <c r="M36" s="732">
        <f t="shared" si="17"/>
        <v>0</v>
      </c>
      <c r="N36" s="732">
        <f t="shared" si="17"/>
        <v>0</v>
      </c>
      <c r="O36" s="733">
        <f t="shared" si="17"/>
        <v>0</v>
      </c>
      <c r="P36" s="763">
        <f t="shared" si="17"/>
        <v>0</v>
      </c>
      <c r="Q36" s="763">
        <f t="shared" si="17"/>
        <v>0</v>
      </c>
      <c r="R36" s="763">
        <f t="shared" si="17"/>
        <v>0</v>
      </c>
      <c r="S36" s="763">
        <f t="shared" si="17"/>
        <v>0</v>
      </c>
      <c r="T36" s="763">
        <f t="shared" si="17"/>
        <v>0</v>
      </c>
      <c r="U36" s="763">
        <f t="shared" si="17"/>
        <v>0</v>
      </c>
      <c r="V36" s="763">
        <f t="shared" si="17"/>
        <v>0</v>
      </c>
    </row>
    <row r="37" spans="1:22" ht="18.75" customHeight="1">
      <c r="A37" s="735" t="s">
        <v>324</v>
      </c>
      <c r="B37" s="730">
        <f>B15</f>
        <v>0</v>
      </c>
      <c r="C37" s="744">
        <f>C15</f>
        <v>0</v>
      </c>
      <c r="D37" s="770">
        <f>D15</f>
        <v>0</v>
      </c>
      <c r="E37" s="717">
        <f>E15</f>
        <v>0</v>
      </c>
      <c r="F37" s="745">
        <f t="shared" si="12"/>
        <v>0</v>
      </c>
      <c r="G37" s="720">
        <f t="shared" si="13"/>
        <v>0</v>
      </c>
      <c r="I37" s="732">
        <f>I15</f>
        <v>0</v>
      </c>
      <c r="J37" s="732">
        <f aca="true" t="shared" si="18" ref="J37:O37">J15</f>
        <v>0</v>
      </c>
      <c r="K37" s="732">
        <f t="shared" si="18"/>
        <v>0</v>
      </c>
      <c r="L37" s="732">
        <f t="shared" si="18"/>
        <v>0</v>
      </c>
      <c r="M37" s="732">
        <f t="shared" si="18"/>
        <v>0</v>
      </c>
      <c r="N37" s="732">
        <f t="shared" si="18"/>
        <v>0</v>
      </c>
      <c r="O37" s="733">
        <f t="shared" si="18"/>
        <v>0</v>
      </c>
      <c r="P37" s="763">
        <f>P15</f>
        <v>0</v>
      </c>
      <c r="Q37" s="763">
        <f aca="true" t="shared" si="19" ref="Q37:V37">Q15</f>
        <v>0</v>
      </c>
      <c r="R37" s="763">
        <f t="shared" si="19"/>
        <v>0</v>
      </c>
      <c r="S37" s="763">
        <f t="shared" si="19"/>
        <v>0</v>
      </c>
      <c r="T37" s="763">
        <f t="shared" si="19"/>
        <v>0</v>
      </c>
      <c r="U37" s="763">
        <f t="shared" si="19"/>
        <v>0</v>
      </c>
      <c r="V37" s="763">
        <f t="shared" si="19"/>
        <v>0</v>
      </c>
    </row>
    <row r="38" spans="1:22" ht="14.25" thickBot="1">
      <c r="A38" s="722" t="s">
        <v>29</v>
      </c>
      <c r="B38" s="731">
        <f aca="true" t="shared" si="20" ref="B38:G38">SUM(B28:B37)</f>
        <v>0</v>
      </c>
      <c r="C38" s="736">
        <f t="shared" si="20"/>
        <v>0</v>
      </c>
      <c r="D38" s="737">
        <f t="shared" si="20"/>
        <v>0</v>
      </c>
      <c r="E38" s="731">
        <f t="shared" si="20"/>
        <v>0</v>
      </c>
      <c r="F38" s="731">
        <f t="shared" si="20"/>
        <v>0</v>
      </c>
      <c r="G38" s="731">
        <f t="shared" si="20"/>
        <v>0</v>
      </c>
      <c r="I38" s="782">
        <f>SUM(I28:I37)</f>
        <v>0</v>
      </c>
      <c r="J38" s="782">
        <f aca="true" t="shared" si="21" ref="J38:O38">SUM(J28:J37)</f>
        <v>0</v>
      </c>
      <c r="K38" s="782">
        <f t="shared" si="21"/>
        <v>0</v>
      </c>
      <c r="L38" s="782">
        <f t="shared" si="21"/>
        <v>0</v>
      </c>
      <c r="M38" s="782">
        <f t="shared" si="21"/>
        <v>0</v>
      </c>
      <c r="N38" s="782">
        <f t="shared" si="21"/>
        <v>0</v>
      </c>
      <c r="O38" s="783">
        <f t="shared" si="21"/>
        <v>0</v>
      </c>
      <c r="P38" s="784">
        <f>SUM(P28:P37)</f>
        <v>0</v>
      </c>
      <c r="Q38" s="784">
        <f aca="true" t="shared" si="22" ref="Q38:V38">SUM(Q28:Q37)</f>
        <v>0</v>
      </c>
      <c r="R38" s="784">
        <f t="shared" si="22"/>
        <v>0</v>
      </c>
      <c r="S38" s="784">
        <f t="shared" si="22"/>
        <v>0</v>
      </c>
      <c r="T38" s="784">
        <f t="shared" si="22"/>
        <v>0</v>
      </c>
      <c r="U38" s="784">
        <f t="shared" si="22"/>
        <v>0</v>
      </c>
      <c r="V38" s="784">
        <f t="shared" si="22"/>
        <v>0</v>
      </c>
    </row>
    <row r="39" spans="1:13" ht="14.25" thickTop="1">
      <c r="A39" s="759"/>
      <c r="B39" s="760"/>
      <c r="C39" s="761"/>
      <c r="D39" s="762"/>
      <c r="E39" s="760"/>
      <c r="F39" s="760"/>
      <c r="G39" s="760"/>
      <c r="I39" s="732"/>
      <c r="J39" s="763"/>
      <c r="K39" s="732"/>
      <c r="L39" s="763"/>
      <c r="M39" s="763"/>
    </row>
  </sheetData>
  <sheetProtection/>
  <mergeCells count="5">
    <mergeCell ref="A1:G1"/>
    <mergeCell ref="A2:G2"/>
    <mergeCell ref="I3:O3"/>
    <mergeCell ref="P3:V3"/>
    <mergeCell ref="I4:O4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8"/>
  <sheetViews>
    <sheetView zoomScalePageLayoutView="0" workbookViewId="0" topLeftCell="A1">
      <selection activeCell="J13" sqref="J13"/>
    </sheetView>
  </sheetViews>
  <sheetFormatPr defaultColWidth="9.140625" defaultRowHeight="15"/>
  <cols>
    <col min="1" max="1" width="21.7109375" style="0" customWidth="1"/>
    <col min="3" max="3" width="13.7109375" style="764" customWidth="1"/>
    <col min="4" max="4" width="10.8515625" style="765" customWidth="1"/>
    <col min="5" max="5" width="14.7109375" style="0" customWidth="1"/>
    <col min="7" max="7" width="11.00390625" style="0" customWidth="1"/>
    <col min="12" max="12" width="10.57421875" style="0" customWidth="1"/>
    <col min="13" max="13" width="10.140625" style="0" customWidth="1"/>
    <col min="14" max="14" width="10.00390625" style="0" customWidth="1"/>
    <col min="15" max="15" width="11.00390625" style="0" customWidth="1"/>
    <col min="19" max="19" width="12.57421875" style="0" customWidth="1"/>
    <col min="21" max="21" width="10.00390625" style="0" customWidth="1"/>
    <col min="22" max="22" width="10.421875" style="0" customWidth="1"/>
  </cols>
  <sheetData>
    <row r="1" spans="1:7" ht="14.25">
      <c r="A1" s="702" t="s">
        <v>302</v>
      </c>
      <c r="B1" s="702"/>
      <c r="C1" s="702"/>
      <c r="D1" s="702"/>
      <c r="E1" s="702"/>
      <c r="F1" s="702"/>
      <c r="G1" s="702"/>
    </row>
    <row r="2" spans="1:7" ht="14.25">
      <c r="A2" s="703" t="s">
        <v>303</v>
      </c>
      <c r="B2" s="703"/>
      <c r="C2" s="703"/>
      <c r="D2" s="703"/>
      <c r="E2" s="703"/>
      <c r="F2" s="703"/>
      <c r="G2" s="703"/>
    </row>
    <row r="3" spans="1:22" ht="14.25">
      <c r="A3" s="704"/>
      <c r="B3" s="705"/>
      <c r="C3" s="706"/>
      <c r="D3" s="704"/>
      <c r="E3" s="705"/>
      <c r="F3" s="705"/>
      <c r="G3" s="705"/>
      <c r="I3" s="707" t="s">
        <v>304</v>
      </c>
      <c r="J3" s="707"/>
      <c r="K3" s="707"/>
      <c r="L3" s="707"/>
      <c r="M3" s="707"/>
      <c r="N3" s="707"/>
      <c r="O3" s="708"/>
      <c r="P3" s="709" t="s">
        <v>305</v>
      </c>
      <c r="Q3" s="710"/>
      <c r="R3" s="710"/>
      <c r="S3" s="710"/>
      <c r="T3" s="710"/>
      <c r="U3" s="710"/>
      <c r="V3" s="710"/>
    </row>
    <row r="4" spans="1:15" ht="14.25">
      <c r="A4" s="711"/>
      <c r="B4" s="711"/>
      <c r="C4" s="712"/>
      <c r="D4" s="713"/>
      <c r="E4" s="711"/>
      <c r="F4" s="711"/>
      <c r="I4" s="714"/>
      <c r="J4" s="714"/>
      <c r="K4" s="714"/>
      <c r="L4" s="714"/>
      <c r="M4" s="714"/>
      <c r="N4" s="714"/>
      <c r="O4" s="715"/>
    </row>
    <row r="5" spans="1:22" ht="69.75">
      <c r="A5" s="716" t="s">
        <v>135</v>
      </c>
      <c r="B5" s="717" t="s">
        <v>306</v>
      </c>
      <c r="C5" s="718" t="s">
        <v>307</v>
      </c>
      <c r="D5" s="719" t="s">
        <v>308</v>
      </c>
      <c r="E5" s="720" t="s">
        <v>305</v>
      </c>
      <c r="F5" s="721" t="s">
        <v>279</v>
      </c>
      <c r="G5" s="722" t="s">
        <v>309</v>
      </c>
      <c r="I5" s="723" t="s">
        <v>310</v>
      </c>
      <c r="J5" s="723" t="s">
        <v>311</v>
      </c>
      <c r="K5" s="723" t="s">
        <v>312</v>
      </c>
      <c r="L5" s="723" t="s">
        <v>313</v>
      </c>
      <c r="M5" s="723" t="s">
        <v>314</v>
      </c>
      <c r="N5" s="723" t="s">
        <v>315</v>
      </c>
      <c r="O5" s="724" t="s">
        <v>316</v>
      </c>
      <c r="P5" s="725" t="s">
        <v>317</v>
      </c>
      <c r="Q5" s="725" t="s">
        <v>318</v>
      </c>
      <c r="R5" s="725" t="s">
        <v>319</v>
      </c>
      <c r="S5" s="725" t="s">
        <v>320</v>
      </c>
      <c r="T5" s="725" t="s">
        <v>321</v>
      </c>
      <c r="U5" s="725" t="s">
        <v>322</v>
      </c>
      <c r="V5" s="725" t="s">
        <v>323</v>
      </c>
    </row>
    <row r="6" spans="1:17" ht="14.25">
      <c r="A6" s="726" t="s">
        <v>116</v>
      </c>
      <c r="B6" s="727"/>
      <c r="C6" s="728"/>
      <c r="D6" s="729">
        <f>SUM(I6:O6)</f>
        <v>0</v>
      </c>
      <c r="E6" s="730">
        <f>SUM(P6:V6)</f>
        <v>0</v>
      </c>
      <c r="F6" s="731">
        <f>B6+D6-E6</f>
        <v>0</v>
      </c>
      <c r="G6" s="730">
        <f>D6-E6</f>
        <v>0</v>
      </c>
      <c r="I6" s="732"/>
      <c r="J6" s="732"/>
      <c r="K6" s="732"/>
      <c r="L6" s="732"/>
      <c r="M6" s="732"/>
      <c r="N6" s="732"/>
      <c r="O6" s="733"/>
      <c r="P6" s="734"/>
      <c r="Q6" s="734"/>
    </row>
    <row r="7" spans="1:17" ht="22.5" customHeight="1">
      <c r="A7" s="726" t="s">
        <v>94</v>
      </c>
      <c r="B7" s="727"/>
      <c r="C7" s="728"/>
      <c r="D7" s="729">
        <f>SUM(I7:O7)</f>
        <v>0</v>
      </c>
      <c r="E7" s="730">
        <f>SUM(P7:V7)</f>
        <v>0</v>
      </c>
      <c r="F7" s="731">
        <f>B7+D7-E7</f>
        <v>0</v>
      </c>
      <c r="G7" s="730">
        <f>D7-E7</f>
        <v>0</v>
      </c>
      <c r="I7" s="732"/>
      <c r="J7" s="732"/>
      <c r="K7" s="732"/>
      <c r="L7" s="732"/>
      <c r="M7" s="732"/>
      <c r="N7" s="732"/>
      <c r="O7" s="733"/>
      <c r="P7" s="734"/>
      <c r="Q7" s="734"/>
    </row>
    <row r="8" spans="1:17" ht="14.25">
      <c r="A8" s="726" t="s">
        <v>95</v>
      </c>
      <c r="B8" s="727"/>
      <c r="C8" s="728"/>
      <c r="D8" s="729">
        <f>SUM(I8:O8)</f>
        <v>0</v>
      </c>
      <c r="E8" s="730">
        <f>SUM(P8:V8)</f>
        <v>0</v>
      </c>
      <c r="F8" s="731">
        <f>B8+D8-E8</f>
        <v>0</v>
      </c>
      <c r="G8" s="730">
        <f>D8-E8</f>
        <v>0</v>
      </c>
      <c r="I8" s="732"/>
      <c r="J8" s="732"/>
      <c r="K8" s="732"/>
      <c r="L8" s="732"/>
      <c r="M8" s="732"/>
      <c r="N8" s="732"/>
      <c r="O8" s="733"/>
      <c r="P8" s="734"/>
      <c r="Q8" s="734"/>
    </row>
    <row r="9" spans="1:17" ht="23.25" customHeight="1">
      <c r="A9" s="726" t="s">
        <v>96</v>
      </c>
      <c r="B9" s="727"/>
      <c r="C9" s="728"/>
      <c r="D9" s="729">
        <f>SUM(I9:O9)</f>
        <v>0</v>
      </c>
      <c r="E9" s="730">
        <f>SUM(P9:V9)</f>
        <v>0</v>
      </c>
      <c r="F9" s="731">
        <f>B9+D9-E9</f>
        <v>0</v>
      </c>
      <c r="G9" s="730">
        <f>D9-E9</f>
        <v>0</v>
      </c>
      <c r="I9" s="732"/>
      <c r="J9" s="732"/>
      <c r="K9" s="732"/>
      <c r="L9" s="732"/>
      <c r="M9" s="732"/>
      <c r="N9" s="732"/>
      <c r="O9" s="733"/>
      <c r="P9" s="734"/>
      <c r="Q9" s="734"/>
    </row>
    <row r="10" spans="1:17" ht="20.25" customHeight="1">
      <c r="A10" s="735" t="s">
        <v>324</v>
      </c>
      <c r="B10" s="727"/>
      <c r="C10" s="728"/>
      <c r="D10" s="729">
        <f>SUM(I10:O10)</f>
        <v>0</v>
      </c>
      <c r="E10" s="730">
        <f>SUM(P10:V10)</f>
        <v>0</v>
      </c>
      <c r="F10" s="731">
        <f>B10+D10-E10</f>
        <v>0</v>
      </c>
      <c r="G10" s="730">
        <f>D10-E10</f>
        <v>0</v>
      </c>
      <c r="I10" s="732"/>
      <c r="J10" s="732"/>
      <c r="K10" s="732"/>
      <c r="L10" s="732"/>
      <c r="M10" s="732"/>
      <c r="N10" s="732"/>
      <c r="O10" s="733"/>
      <c r="P10" s="734"/>
      <c r="Q10" s="734"/>
    </row>
    <row r="11" spans="1:22" ht="17.25" customHeight="1">
      <c r="A11" s="722" t="s">
        <v>29</v>
      </c>
      <c r="B11" s="731">
        <f aca="true" t="shared" si="0" ref="B11:G11">SUM(B6:B10)</f>
        <v>0</v>
      </c>
      <c r="C11" s="736">
        <f t="shared" si="0"/>
        <v>0</v>
      </c>
      <c r="D11" s="737">
        <f t="shared" si="0"/>
        <v>0</v>
      </c>
      <c r="E11" s="731">
        <f t="shared" si="0"/>
        <v>0</v>
      </c>
      <c r="F11" s="731">
        <f t="shared" si="0"/>
        <v>0</v>
      </c>
      <c r="G11" s="731">
        <f t="shared" si="0"/>
        <v>0</v>
      </c>
      <c r="H11" s="738"/>
      <c r="I11" s="739">
        <f>SUM(I6:I10)</f>
        <v>0</v>
      </c>
      <c r="J11" s="739">
        <f>SUM(J6:J10)</f>
        <v>0</v>
      </c>
      <c r="K11" s="739">
        <f>SUM(K6:K10)</f>
        <v>0</v>
      </c>
      <c r="L11" s="739">
        <f>SUM(L6:L10)</f>
        <v>0</v>
      </c>
      <c r="M11" s="739">
        <f>SUM(M6:M10)</f>
        <v>0</v>
      </c>
      <c r="N11" s="739">
        <f>SUM(N6:N10)</f>
        <v>0</v>
      </c>
      <c r="O11" s="739">
        <f>SUM(O6:O10)</f>
        <v>0</v>
      </c>
      <c r="P11" s="740">
        <f>SUM(P6:P10)</f>
        <v>0</v>
      </c>
      <c r="Q11" s="741">
        <f>SUM(Q6:Q10)</f>
        <v>0</v>
      </c>
      <c r="R11" s="741">
        <f>SUM(R6:R10)</f>
        <v>0</v>
      </c>
      <c r="S11" s="741">
        <f>SUM(S6:S10)</f>
        <v>0</v>
      </c>
      <c r="T11" s="741">
        <f>SUM(T6:T10)</f>
        <v>0</v>
      </c>
      <c r="U11" s="741">
        <f>SUM(U6:U10)</f>
        <v>0</v>
      </c>
      <c r="V11" s="741">
        <f>SUM(V6:V10)</f>
        <v>0</v>
      </c>
    </row>
    <row r="12" spans="1:17" ht="14.25">
      <c r="A12" s="734"/>
      <c r="B12" s="734"/>
      <c r="C12" s="742"/>
      <c r="D12" s="743"/>
      <c r="E12" s="734"/>
      <c r="F12" s="734"/>
      <c r="G12" s="734"/>
      <c r="I12" s="732"/>
      <c r="J12" s="732"/>
      <c r="K12" s="732"/>
      <c r="L12" s="732"/>
      <c r="M12" s="732"/>
      <c r="N12" s="732"/>
      <c r="O12" s="733"/>
      <c r="P12" s="734"/>
      <c r="Q12" s="734"/>
    </row>
    <row r="13" spans="1:17" ht="46.5">
      <c r="A13" s="716" t="s">
        <v>136</v>
      </c>
      <c r="B13" s="717" t="s">
        <v>306</v>
      </c>
      <c r="C13" s="718" t="s">
        <v>307</v>
      </c>
      <c r="D13" s="719" t="s">
        <v>308</v>
      </c>
      <c r="E13" s="720" t="s">
        <v>305</v>
      </c>
      <c r="F13" s="721" t="s">
        <v>279</v>
      </c>
      <c r="G13" s="722" t="s">
        <v>309</v>
      </c>
      <c r="I13" s="732"/>
      <c r="J13" s="732"/>
      <c r="K13" s="732"/>
      <c r="L13" s="732"/>
      <c r="M13" s="732"/>
      <c r="N13" s="732"/>
      <c r="O13" s="733"/>
      <c r="P13" s="734"/>
      <c r="Q13" s="734"/>
    </row>
    <row r="14" spans="1:17" ht="14.25">
      <c r="A14" s="726" t="s">
        <v>116</v>
      </c>
      <c r="B14" s="720"/>
      <c r="C14" s="744"/>
      <c r="D14" s="729">
        <f>SUM(I14:O14)</f>
        <v>0</v>
      </c>
      <c r="E14" s="730">
        <f>SUM(P14:V14)</f>
        <v>0</v>
      </c>
      <c r="F14" s="731">
        <f>B14+D14-E14</f>
        <v>0</v>
      </c>
      <c r="G14" s="730">
        <f>D14-E14</f>
        <v>0</v>
      </c>
      <c r="I14" s="732"/>
      <c r="J14" s="732"/>
      <c r="K14" s="732"/>
      <c r="L14" s="732"/>
      <c r="M14" s="732"/>
      <c r="N14" s="732"/>
      <c r="O14" s="733"/>
      <c r="P14" s="734"/>
      <c r="Q14" s="734"/>
    </row>
    <row r="15" spans="1:17" ht="14.25">
      <c r="A15" s="726" t="s">
        <v>94</v>
      </c>
      <c r="B15" s="720"/>
      <c r="C15" s="744"/>
      <c r="D15" s="729">
        <f>SUM(I15:O15)</f>
        <v>0</v>
      </c>
      <c r="E15" s="730">
        <f>SUM(P15:V15)</f>
        <v>0</v>
      </c>
      <c r="F15" s="731">
        <f>B15+D15-E15</f>
        <v>0</v>
      </c>
      <c r="G15" s="730">
        <f>D15-E15</f>
        <v>0</v>
      </c>
      <c r="I15" s="732"/>
      <c r="J15" s="732"/>
      <c r="K15" s="732"/>
      <c r="L15" s="732"/>
      <c r="M15" s="732"/>
      <c r="N15" s="732"/>
      <c r="O15" s="733"/>
      <c r="P15" s="734"/>
      <c r="Q15" s="734"/>
    </row>
    <row r="16" spans="1:17" ht="14.25">
      <c r="A16" s="726" t="s">
        <v>95</v>
      </c>
      <c r="B16" s="720"/>
      <c r="C16" s="744"/>
      <c r="D16" s="729">
        <f>SUM(I16:O16)</f>
        <v>0</v>
      </c>
      <c r="E16" s="730">
        <f>SUM(P16:V16)</f>
        <v>0</v>
      </c>
      <c r="F16" s="731">
        <f>B16+D16-E16</f>
        <v>0</v>
      </c>
      <c r="G16" s="730">
        <f>D16-E16</f>
        <v>0</v>
      </c>
      <c r="I16" s="732"/>
      <c r="J16" s="732"/>
      <c r="K16" s="732"/>
      <c r="L16" s="732"/>
      <c r="M16" s="732"/>
      <c r="N16" s="732"/>
      <c r="O16" s="733"/>
      <c r="P16" s="734"/>
      <c r="Q16" s="734"/>
    </row>
    <row r="17" spans="1:17" ht="14.25">
      <c r="A17" s="726" t="s">
        <v>96</v>
      </c>
      <c r="B17" s="720"/>
      <c r="C17" s="744"/>
      <c r="D17" s="729">
        <f>SUM(I17:O17)</f>
        <v>0</v>
      </c>
      <c r="E17" s="730">
        <f>SUM(P17:V17)</f>
        <v>0</v>
      </c>
      <c r="F17" s="731">
        <f>B17+D17-E17</f>
        <v>0</v>
      </c>
      <c r="G17" s="730">
        <f>D17-E17</f>
        <v>0</v>
      </c>
      <c r="I17" s="732"/>
      <c r="J17" s="732"/>
      <c r="K17" s="732"/>
      <c r="L17" s="732"/>
      <c r="M17" s="732"/>
      <c r="N17" s="732"/>
      <c r="O17" s="733"/>
      <c r="P17" s="734"/>
      <c r="Q17" s="734"/>
    </row>
    <row r="18" spans="1:22" ht="14.25">
      <c r="A18" s="722" t="s">
        <v>29</v>
      </c>
      <c r="B18" s="745">
        <f>SUM(B14:B17)</f>
        <v>0</v>
      </c>
      <c r="C18" s="746">
        <f>SUM(C14:C17)</f>
        <v>0</v>
      </c>
      <c r="D18" s="747">
        <f>SUM(D14:D17)</f>
        <v>0</v>
      </c>
      <c r="E18" s="745">
        <f>SUM(E14:E17)</f>
        <v>0</v>
      </c>
      <c r="F18" s="745">
        <f>SUM(F14:F17)</f>
        <v>0</v>
      </c>
      <c r="G18" s="745">
        <f>SUM(G14:G17)</f>
        <v>0</v>
      </c>
      <c r="I18" s="739">
        <f>SUM(I14:I17)</f>
        <v>0</v>
      </c>
      <c r="J18" s="739">
        <f aca="true" t="shared" si="1" ref="J18:O18">SUM(J14:J17)</f>
        <v>0</v>
      </c>
      <c r="K18" s="739">
        <f t="shared" si="1"/>
        <v>0</v>
      </c>
      <c r="L18" s="739">
        <f t="shared" si="1"/>
        <v>0</v>
      </c>
      <c r="M18" s="739">
        <f t="shared" si="1"/>
        <v>0</v>
      </c>
      <c r="N18" s="739">
        <f t="shared" si="1"/>
        <v>0</v>
      </c>
      <c r="O18" s="748">
        <f t="shared" si="1"/>
        <v>0</v>
      </c>
      <c r="P18" s="741">
        <f>SUM(P14:P17)</f>
        <v>0</v>
      </c>
      <c r="Q18" s="741">
        <f aca="true" t="shared" si="2" ref="Q18:V18">SUM(Q14:Q17)</f>
        <v>0</v>
      </c>
      <c r="R18" s="741">
        <f t="shared" si="2"/>
        <v>0</v>
      </c>
      <c r="S18" s="741">
        <f t="shared" si="2"/>
        <v>0</v>
      </c>
      <c r="T18" s="741">
        <f t="shared" si="2"/>
        <v>0</v>
      </c>
      <c r="U18" s="741">
        <f t="shared" si="2"/>
        <v>0</v>
      </c>
      <c r="V18" s="741">
        <f t="shared" si="2"/>
        <v>0</v>
      </c>
    </row>
    <row r="19" spans="1:17" ht="14.25">
      <c r="A19" s="734"/>
      <c r="B19" s="734"/>
      <c r="C19" s="742"/>
      <c r="D19" s="743"/>
      <c r="E19" s="734"/>
      <c r="F19" s="734"/>
      <c r="G19" s="734"/>
      <c r="I19" s="732"/>
      <c r="J19" s="732"/>
      <c r="K19" s="732"/>
      <c r="L19" s="732"/>
      <c r="M19" s="732"/>
      <c r="N19" s="732"/>
      <c r="O19" s="733"/>
      <c r="P19" s="734"/>
      <c r="Q19" s="734"/>
    </row>
    <row r="20" spans="1:17" ht="14.25">
      <c r="A20" s="734"/>
      <c r="B20" s="734"/>
      <c r="C20" s="742"/>
      <c r="D20" s="743"/>
      <c r="E20" s="734"/>
      <c r="F20" s="734"/>
      <c r="G20" s="734"/>
      <c r="I20" s="732"/>
      <c r="J20" s="732"/>
      <c r="K20" s="732"/>
      <c r="L20" s="732"/>
      <c r="M20" s="732"/>
      <c r="N20" s="732"/>
      <c r="O20" s="733"/>
      <c r="P20" s="734"/>
      <c r="Q20" s="734"/>
    </row>
    <row r="21" spans="1:17" ht="69.75" customHeight="1">
      <c r="A21" s="716" t="s">
        <v>325</v>
      </c>
      <c r="B21" s="717" t="s">
        <v>306</v>
      </c>
      <c r="C21" s="718" t="s">
        <v>307</v>
      </c>
      <c r="D21" s="719" t="s">
        <v>308</v>
      </c>
      <c r="E21" s="720" t="s">
        <v>305</v>
      </c>
      <c r="F21" s="721" t="s">
        <v>279</v>
      </c>
      <c r="G21" s="722" t="s">
        <v>309</v>
      </c>
      <c r="I21" s="732"/>
      <c r="J21" s="732"/>
      <c r="K21" s="732"/>
      <c r="L21" s="732"/>
      <c r="M21" s="732"/>
      <c r="N21" s="732"/>
      <c r="O21" s="733"/>
      <c r="P21" s="734"/>
      <c r="Q21" s="734"/>
    </row>
    <row r="22" spans="1:22" ht="23.25" customHeight="1">
      <c r="A22" s="726" t="s">
        <v>116</v>
      </c>
      <c r="B22" s="730">
        <f>B6+B14</f>
        <v>0</v>
      </c>
      <c r="C22" s="744">
        <f>C6+C14</f>
        <v>0</v>
      </c>
      <c r="D22" s="729">
        <f>D6+D14</f>
        <v>0</v>
      </c>
      <c r="E22" s="730">
        <f>E6+E14</f>
        <v>0</v>
      </c>
      <c r="F22" s="731">
        <f>B22+D22-E22</f>
        <v>0</v>
      </c>
      <c r="G22" s="730">
        <f>D22-E22</f>
        <v>0</v>
      </c>
      <c r="I22" s="749">
        <f>I6+I14</f>
        <v>0</v>
      </c>
      <c r="J22" s="749">
        <f aca="true" t="shared" si="3" ref="J22:V22">J6+J14</f>
        <v>0</v>
      </c>
      <c r="K22" s="749">
        <f t="shared" si="3"/>
        <v>0</v>
      </c>
      <c r="L22" s="749">
        <f t="shared" si="3"/>
        <v>0</v>
      </c>
      <c r="M22" s="749">
        <f t="shared" si="3"/>
        <v>0</v>
      </c>
      <c r="N22" s="749">
        <f t="shared" si="3"/>
        <v>0</v>
      </c>
      <c r="O22" s="750">
        <f t="shared" si="3"/>
        <v>0</v>
      </c>
      <c r="P22" s="751">
        <f t="shared" si="3"/>
        <v>0</v>
      </c>
      <c r="Q22" s="751">
        <f t="shared" si="3"/>
        <v>0</v>
      </c>
      <c r="R22" s="751">
        <f t="shared" si="3"/>
        <v>0</v>
      </c>
      <c r="S22" s="751">
        <f t="shared" si="3"/>
        <v>0</v>
      </c>
      <c r="T22" s="751">
        <f t="shared" si="3"/>
        <v>0</v>
      </c>
      <c r="U22" s="751">
        <f t="shared" si="3"/>
        <v>0</v>
      </c>
      <c r="V22" s="751">
        <f t="shared" si="3"/>
        <v>0</v>
      </c>
    </row>
    <row r="23" spans="1:22" ht="21.75" customHeight="1">
      <c r="A23" s="726" t="s">
        <v>94</v>
      </c>
      <c r="B23" s="730">
        <f aca="true" t="shared" si="4" ref="B23:E25">B7+B15</f>
        <v>0</v>
      </c>
      <c r="C23" s="744">
        <f t="shared" si="4"/>
        <v>0</v>
      </c>
      <c r="D23" s="729">
        <f t="shared" si="4"/>
        <v>0</v>
      </c>
      <c r="E23" s="730">
        <f t="shared" si="4"/>
        <v>0</v>
      </c>
      <c r="F23" s="731">
        <f>B23+D23-E23</f>
        <v>0</v>
      </c>
      <c r="G23" s="730">
        <f>D23-E23</f>
        <v>0</v>
      </c>
      <c r="I23" s="749">
        <f aca="true" t="shared" si="5" ref="I23:V25">I7+I15</f>
        <v>0</v>
      </c>
      <c r="J23" s="749">
        <f t="shared" si="5"/>
        <v>0</v>
      </c>
      <c r="K23" s="749">
        <f t="shared" si="5"/>
        <v>0</v>
      </c>
      <c r="L23" s="749">
        <f t="shared" si="5"/>
        <v>0</v>
      </c>
      <c r="M23" s="749">
        <f t="shared" si="5"/>
        <v>0</v>
      </c>
      <c r="N23" s="749">
        <f t="shared" si="5"/>
        <v>0</v>
      </c>
      <c r="O23" s="750">
        <f t="shared" si="5"/>
        <v>0</v>
      </c>
      <c r="P23" s="751">
        <f t="shared" si="5"/>
        <v>0</v>
      </c>
      <c r="Q23" s="751">
        <f t="shared" si="5"/>
        <v>0</v>
      </c>
      <c r="R23" s="751">
        <f t="shared" si="5"/>
        <v>0</v>
      </c>
      <c r="S23" s="751">
        <f t="shared" si="5"/>
        <v>0</v>
      </c>
      <c r="T23" s="751">
        <f t="shared" si="5"/>
        <v>0</v>
      </c>
      <c r="U23" s="751">
        <f t="shared" si="5"/>
        <v>0</v>
      </c>
      <c r="V23" s="751">
        <f t="shared" si="5"/>
        <v>0</v>
      </c>
    </row>
    <row r="24" spans="1:22" ht="23.25" customHeight="1">
      <c r="A24" s="726" t="s">
        <v>95</v>
      </c>
      <c r="B24" s="730">
        <f t="shared" si="4"/>
        <v>0</v>
      </c>
      <c r="C24" s="744">
        <f t="shared" si="4"/>
        <v>0</v>
      </c>
      <c r="D24" s="729">
        <f t="shared" si="4"/>
        <v>0</v>
      </c>
      <c r="E24" s="730">
        <f t="shared" si="4"/>
        <v>0</v>
      </c>
      <c r="F24" s="731">
        <f>B24+D24-E24</f>
        <v>0</v>
      </c>
      <c r="G24" s="730">
        <f>D24-E24</f>
        <v>0</v>
      </c>
      <c r="I24" s="749">
        <f t="shared" si="5"/>
        <v>0</v>
      </c>
      <c r="J24" s="749">
        <f t="shared" si="5"/>
        <v>0</v>
      </c>
      <c r="K24" s="749">
        <f t="shared" si="5"/>
        <v>0</v>
      </c>
      <c r="L24" s="749">
        <f t="shared" si="5"/>
        <v>0</v>
      </c>
      <c r="M24" s="749">
        <f t="shared" si="5"/>
        <v>0</v>
      </c>
      <c r="N24" s="749">
        <f t="shared" si="5"/>
        <v>0</v>
      </c>
      <c r="O24" s="750">
        <f t="shared" si="5"/>
        <v>0</v>
      </c>
      <c r="P24" s="751">
        <f t="shared" si="5"/>
        <v>0</v>
      </c>
      <c r="Q24" s="751">
        <f t="shared" si="5"/>
        <v>0</v>
      </c>
      <c r="R24" s="751">
        <f t="shared" si="5"/>
        <v>0</v>
      </c>
      <c r="S24" s="751">
        <f t="shared" si="5"/>
        <v>0</v>
      </c>
      <c r="T24" s="751">
        <f t="shared" si="5"/>
        <v>0</v>
      </c>
      <c r="U24" s="751">
        <f t="shared" si="5"/>
        <v>0</v>
      </c>
      <c r="V24" s="751">
        <f t="shared" si="5"/>
        <v>0</v>
      </c>
    </row>
    <row r="25" spans="1:22" ht="18.75" customHeight="1">
      <c r="A25" s="726" t="s">
        <v>96</v>
      </c>
      <c r="B25" s="730">
        <f t="shared" si="4"/>
        <v>0</v>
      </c>
      <c r="C25" s="744">
        <f t="shared" si="4"/>
        <v>0</v>
      </c>
      <c r="D25" s="729">
        <f t="shared" si="4"/>
        <v>0</v>
      </c>
      <c r="E25" s="730">
        <f t="shared" si="4"/>
        <v>0</v>
      </c>
      <c r="F25" s="731">
        <f>B25+D25-E25</f>
        <v>0</v>
      </c>
      <c r="G25" s="730">
        <f>D25-E25</f>
        <v>0</v>
      </c>
      <c r="I25" s="749">
        <f t="shared" si="5"/>
        <v>0</v>
      </c>
      <c r="J25" s="749">
        <f t="shared" si="5"/>
        <v>0</v>
      </c>
      <c r="K25" s="749">
        <f t="shared" si="5"/>
        <v>0</v>
      </c>
      <c r="L25" s="749">
        <f t="shared" si="5"/>
        <v>0</v>
      </c>
      <c r="M25" s="749">
        <f t="shared" si="5"/>
        <v>0</v>
      </c>
      <c r="N25" s="749">
        <f t="shared" si="5"/>
        <v>0</v>
      </c>
      <c r="O25" s="750">
        <f t="shared" si="5"/>
        <v>0</v>
      </c>
      <c r="P25" s="751">
        <f t="shared" si="5"/>
        <v>0</v>
      </c>
      <c r="Q25" s="751">
        <f t="shared" si="5"/>
        <v>0</v>
      </c>
      <c r="R25" s="751">
        <f t="shared" si="5"/>
        <v>0</v>
      </c>
      <c r="S25" s="751">
        <f t="shared" si="5"/>
        <v>0</v>
      </c>
      <c r="T25" s="751">
        <f t="shared" si="5"/>
        <v>0</v>
      </c>
      <c r="U25" s="751">
        <f t="shared" si="5"/>
        <v>0</v>
      </c>
      <c r="V25" s="751">
        <f t="shared" si="5"/>
        <v>0</v>
      </c>
    </row>
    <row r="26" spans="1:22" ht="18" customHeight="1">
      <c r="A26" s="726" t="s">
        <v>324</v>
      </c>
      <c r="B26" s="730">
        <f>B10</f>
        <v>0</v>
      </c>
      <c r="C26" s="744">
        <f>C10</f>
        <v>0</v>
      </c>
      <c r="D26" s="729">
        <f>D10</f>
        <v>0</v>
      </c>
      <c r="E26" s="730">
        <f>E10</f>
        <v>0</v>
      </c>
      <c r="F26" s="731">
        <f>B26+D26-E26</f>
        <v>0</v>
      </c>
      <c r="G26" s="730">
        <f>D26-E26</f>
        <v>0</v>
      </c>
      <c r="I26" s="749">
        <f>I10</f>
        <v>0</v>
      </c>
      <c r="J26" s="749">
        <f aca="true" t="shared" si="6" ref="J26:V26">J10</f>
        <v>0</v>
      </c>
      <c r="K26" s="749">
        <f t="shared" si="6"/>
        <v>0</v>
      </c>
      <c r="L26" s="749">
        <f t="shared" si="6"/>
        <v>0</v>
      </c>
      <c r="M26" s="749">
        <f t="shared" si="6"/>
        <v>0</v>
      </c>
      <c r="N26" s="749">
        <f t="shared" si="6"/>
        <v>0</v>
      </c>
      <c r="O26" s="750">
        <f t="shared" si="6"/>
        <v>0</v>
      </c>
      <c r="P26" s="751">
        <f t="shared" si="6"/>
        <v>0</v>
      </c>
      <c r="Q26" s="751">
        <f t="shared" si="6"/>
        <v>0</v>
      </c>
      <c r="R26" s="751">
        <f t="shared" si="6"/>
        <v>0</v>
      </c>
      <c r="S26" s="751">
        <f t="shared" si="6"/>
        <v>0</v>
      </c>
      <c r="T26" s="751">
        <f t="shared" si="6"/>
        <v>0</v>
      </c>
      <c r="U26" s="751">
        <f t="shared" si="6"/>
        <v>0</v>
      </c>
      <c r="V26" s="751">
        <f t="shared" si="6"/>
        <v>0</v>
      </c>
    </row>
    <row r="27" spans="1:22" ht="20.25" customHeight="1" thickBot="1">
      <c r="A27" s="752" t="s">
        <v>29</v>
      </c>
      <c r="B27" s="753">
        <f>SUM(B22:B26)</f>
        <v>0</v>
      </c>
      <c r="C27" s="754">
        <f>SUM(C22:C26)</f>
        <v>0</v>
      </c>
      <c r="D27" s="755">
        <f>SUM(D22:D26)</f>
        <v>0</v>
      </c>
      <c r="E27" s="753">
        <f>SUM(E22:E26)</f>
        <v>0</v>
      </c>
      <c r="F27" s="753">
        <f>SUM(F22:F26)</f>
        <v>0</v>
      </c>
      <c r="G27" s="753">
        <f>SUM(G22:G26)</f>
        <v>0</v>
      </c>
      <c r="I27" s="756">
        <f>SUM(I22:I26)</f>
        <v>0</v>
      </c>
      <c r="J27" s="756">
        <f>SUM(J22:J26)</f>
        <v>0</v>
      </c>
      <c r="K27" s="756">
        <f>SUM(K22:K26)</f>
        <v>0</v>
      </c>
      <c r="L27" s="756">
        <f>SUM(L22:L26)</f>
        <v>0</v>
      </c>
      <c r="M27" s="756">
        <f aca="true" t="shared" si="7" ref="M27:V27">SUM(M22:M26)</f>
        <v>0</v>
      </c>
      <c r="N27" s="756">
        <f t="shared" si="7"/>
        <v>0</v>
      </c>
      <c r="O27" s="757">
        <f t="shared" si="7"/>
        <v>0</v>
      </c>
      <c r="P27" s="758">
        <f t="shared" si="7"/>
        <v>0</v>
      </c>
      <c r="Q27" s="758">
        <f t="shared" si="7"/>
        <v>0</v>
      </c>
      <c r="R27" s="758">
        <f t="shared" si="7"/>
        <v>0</v>
      </c>
      <c r="S27" s="758">
        <f t="shared" si="7"/>
        <v>0</v>
      </c>
      <c r="T27" s="758">
        <f t="shared" si="7"/>
        <v>0</v>
      </c>
      <c r="U27" s="758">
        <f t="shared" si="7"/>
        <v>0</v>
      </c>
      <c r="V27" s="758">
        <f t="shared" si="7"/>
        <v>0</v>
      </c>
    </row>
    <row r="28" spans="1:18" ht="14.25" thickTop="1">
      <c r="A28" s="759"/>
      <c r="B28" s="760"/>
      <c r="C28" s="761"/>
      <c r="D28" s="762"/>
      <c r="E28" s="760"/>
      <c r="F28" s="760"/>
      <c r="G28" s="760"/>
      <c r="I28" s="732"/>
      <c r="J28" s="732"/>
      <c r="K28" s="732"/>
      <c r="L28" s="732"/>
      <c r="M28" s="732"/>
      <c r="N28" s="732"/>
      <c r="O28" s="732"/>
      <c r="P28" s="763"/>
      <c r="Q28" s="763"/>
      <c r="R28" s="763"/>
    </row>
  </sheetData>
  <sheetProtection/>
  <mergeCells count="5">
    <mergeCell ref="A1:G1"/>
    <mergeCell ref="A2:G2"/>
    <mergeCell ref="I3:O3"/>
    <mergeCell ref="P3:V3"/>
    <mergeCell ref="I4:O4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view="pageBreakPreview" zoomScale="90" zoomScaleSheetLayoutView="90" zoomScalePageLayoutView="0" workbookViewId="0" topLeftCell="A1">
      <selection activeCell="B35" sqref="B35"/>
    </sheetView>
  </sheetViews>
  <sheetFormatPr defaultColWidth="9.140625" defaultRowHeight="15"/>
  <cols>
    <col min="1" max="1" width="10.28125" style="348" customWidth="1"/>
    <col min="2" max="2" width="40.7109375" style="260" customWidth="1"/>
    <col min="3" max="3" width="16.28125" style="260" customWidth="1"/>
    <col min="4" max="4" width="15.140625" style="260" customWidth="1"/>
    <col min="5" max="5" width="16.00390625" style="260" customWidth="1"/>
    <col min="6" max="6" width="15.140625" style="260" customWidth="1"/>
    <col min="7" max="7" width="15.140625" style="406" customWidth="1"/>
    <col min="8" max="8" width="15.140625" style="260" customWidth="1"/>
    <col min="9" max="9" width="17.7109375" style="260" customWidth="1"/>
    <col min="10" max="11" width="15.140625" style="260" customWidth="1"/>
    <col min="12" max="12" width="17.7109375" style="260" customWidth="1"/>
    <col min="13" max="13" width="12.8515625" style="260" bestFit="1" customWidth="1"/>
    <col min="14" max="16384" width="9.140625" style="260" customWidth="1"/>
  </cols>
  <sheetData>
    <row r="1" spans="1:10" s="339" customFormat="1" ht="25.5" customHeight="1">
      <c r="A1" s="475" t="s">
        <v>142</v>
      </c>
      <c r="G1" s="476"/>
      <c r="J1" s="477"/>
    </row>
    <row r="2" spans="1:11" ht="19.5" customHeight="1">
      <c r="A2" s="360" t="s">
        <v>183</v>
      </c>
      <c r="B2" s="407"/>
      <c r="C2" s="408"/>
      <c r="D2" s="408"/>
      <c r="E2" s="408"/>
      <c r="F2" s="408"/>
      <c r="G2" s="409"/>
      <c r="H2" s="408"/>
      <c r="I2" s="408"/>
      <c r="J2" s="408"/>
      <c r="K2" s="408"/>
    </row>
    <row r="3" spans="1:11" ht="32.25" customHeight="1">
      <c r="A3" s="580" t="s">
        <v>286</v>
      </c>
      <c r="B3" s="410" t="s">
        <v>143</v>
      </c>
      <c r="C3" s="687" t="s">
        <v>337</v>
      </c>
      <c r="D3" s="688"/>
      <c r="E3" s="687" t="s">
        <v>270</v>
      </c>
      <c r="F3" s="688"/>
      <c r="G3" s="687" t="s">
        <v>271</v>
      </c>
      <c r="H3" s="688"/>
      <c r="I3" s="687" t="s">
        <v>341</v>
      </c>
      <c r="J3" s="688"/>
      <c r="K3" s="411"/>
    </row>
    <row r="4" spans="1:11" ht="15">
      <c r="A4" s="412"/>
      <c r="B4" s="413"/>
      <c r="C4" s="414" t="s">
        <v>0</v>
      </c>
      <c r="D4" s="415" t="s">
        <v>0</v>
      </c>
      <c r="E4" s="414" t="s">
        <v>0</v>
      </c>
      <c r="F4" s="415" t="s">
        <v>0</v>
      </c>
      <c r="G4" s="416" t="s">
        <v>0</v>
      </c>
      <c r="H4" s="417" t="s">
        <v>0</v>
      </c>
      <c r="I4" s="414" t="s">
        <v>0</v>
      </c>
      <c r="J4" s="415" t="s">
        <v>0</v>
      </c>
      <c r="K4" s="418"/>
    </row>
    <row r="5" spans="1:11" ht="15">
      <c r="A5" s="419"/>
      <c r="B5" s="420"/>
      <c r="C5" s="421"/>
      <c r="D5" s="422"/>
      <c r="E5" s="423"/>
      <c r="F5" s="424"/>
      <c r="G5" s="425"/>
      <c r="H5" s="426"/>
      <c r="I5" s="427"/>
      <c r="J5" s="428"/>
      <c r="K5" s="429"/>
    </row>
    <row r="6" spans="1:11" ht="15">
      <c r="A6" s="430" t="s">
        <v>1</v>
      </c>
      <c r="B6" s="431" t="s">
        <v>144</v>
      </c>
      <c r="C6" s="432"/>
      <c r="D6" s="433"/>
      <c r="E6" s="289"/>
      <c r="F6" s="433"/>
      <c r="G6" s="434"/>
      <c r="H6" s="435"/>
      <c r="I6" s="289"/>
      <c r="J6" s="433"/>
      <c r="K6" s="436"/>
    </row>
    <row r="7" spans="1:11" ht="15">
      <c r="A7" s="430"/>
      <c r="B7" s="431"/>
      <c r="C7" s="432"/>
      <c r="D7" s="433"/>
      <c r="E7" s="289"/>
      <c r="F7" s="433"/>
      <c r="G7" s="434"/>
      <c r="H7" s="435"/>
      <c r="I7" s="289"/>
      <c r="J7" s="433"/>
      <c r="K7" s="436"/>
    </row>
    <row r="8" spans="1:11" ht="15.75" customHeight="1">
      <c r="A8" s="437" t="s">
        <v>244</v>
      </c>
      <c r="B8" s="438" t="s">
        <v>145</v>
      </c>
      <c r="C8" s="439"/>
      <c r="D8" s="440"/>
      <c r="E8" s="439"/>
      <c r="F8" s="440"/>
      <c r="G8" s="425"/>
      <c r="H8" s="265"/>
      <c r="I8" s="439"/>
      <c r="J8" s="424"/>
      <c r="K8" s="441"/>
    </row>
    <row r="9" spans="1:11" ht="15.75" customHeight="1">
      <c r="A9" s="437" t="s">
        <v>223</v>
      </c>
      <c r="B9" s="438" t="s">
        <v>226</v>
      </c>
      <c r="C9" s="439"/>
      <c r="D9" s="440"/>
      <c r="E9" s="439"/>
      <c r="F9" s="440"/>
      <c r="G9" s="425"/>
      <c r="H9" s="265"/>
      <c r="I9" s="439"/>
      <c r="J9" s="424"/>
      <c r="K9" s="441"/>
    </row>
    <row r="10" spans="1:11" ht="15">
      <c r="A10" s="442" t="s">
        <v>224</v>
      </c>
      <c r="B10" s="438" t="s">
        <v>227</v>
      </c>
      <c r="C10" s="439"/>
      <c r="D10" s="440"/>
      <c r="E10" s="439"/>
      <c r="F10" s="440"/>
      <c r="G10" s="425"/>
      <c r="H10" s="265"/>
      <c r="I10" s="439"/>
      <c r="J10" s="440"/>
      <c r="K10" s="329"/>
    </row>
    <row r="11" spans="1:11" ht="15">
      <c r="A11" s="442"/>
      <c r="B11" s="438"/>
      <c r="C11" s="443"/>
      <c r="D11" s="444"/>
      <c r="E11" s="289"/>
      <c r="F11" s="444"/>
      <c r="G11" s="445"/>
      <c r="H11" s="446"/>
      <c r="I11" s="289"/>
      <c r="J11" s="440"/>
      <c r="K11" s="329"/>
    </row>
    <row r="12" spans="1:11" ht="15">
      <c r="A12" s="430" t="s">
        <v>2</v>
      </c>
      <c r="B12" s="431" t="s">
        <v>147</v>
      </c>
      <c r="C12" s="447"/>
      <c r="D12" s="448"/>
      <c r="E12" s="447"/>
      <c r="F12" s="448"/>
      <c r="G12" s="449"/>
      <c r="H12" s="450"/>
      <c r="I12" s="447"/>
      <c r="J12" s="448"/>
      <c r="K12" s="451"/>
    </row>
    <row r="13" spans="1:11" ht="15">
      <c r="A13" s="430"/>
      <c r="B13" s="431"/>
      <c r="C13" s="447"/>
      <c r="D13" s="448"/>
      <c r="E13" s="447"/>
      <c r="F13" s="448"/>
      <c r="G13" s="449"/>
      <c r="H13" s="450"/>
      <c r="I13" s="447"/>
      <c r="J13" s="448"/>
      <c r="K13" s="451"/>
    </row>
    <row r="14" spans="1:11" ht="15">
      <c r="A14" s="442" t="s">
        <v>186</v>
      </c>
      <c r="B14" s="438" t="s">
        <v>148</v>
      </c>
      <c r="C14" s="439"/>
      <c r="D14" s="440"/>
      <c r="E14" s="439"/>
      <c r="F14" s="440"/>
      <c r="G14" s="425"/>
      <c r="H14" s="265"/>
      <c r="I14" s="439"/>
      <c r="J14" s="440"/>
      <c r="K14" s="329"/>
    </row>
    <row r="15" spans="1:11" ht="15">
      <c r="A15" s="442" t="s">
        <v>245</v>
      </c>
      <c r="B15" s="438" t="s">
        <v>146</v>
      </c>
      <c r="C15" s="439"/>
      <c r="D15" s="440"/>
      <c r="E15" s="439"/>
      <c r="F15" s="440"/>
      <c r="G15" s="425"/>
      <c r="H15" s="265"/>
      <c r="I15" s="439"/>
      <c r="J15" s="440"/>
      <c r="K15" s="329"/>
    </row>
    <row r="16" spans="1:11" ht="15">
      <c r="A16" s="442" t="s">
        <v>246</v>
      </c>
      <c r="B16" s="438" t="s">
        <v>149</v>
      </c>
      <c r="C16" s="439"/>
      <c r="D16" s="440"/>
      <c r="E16" s="439"/>
      <c r="F16" s="440"/>
      <c r="G16" s="425"/>
      <c r="H16" s="265"/>
      <c r="I16" s="439"/>
      <c r="J16" s="440"/>
      <c r="K16" s="329"/>
    </row>
    <row r="17" spans="1:11" ht="15">
      <c r="A17" s="442" t="s">
        <v>247</v>
      </c>
      <c r="B17" s="438" t="s">
        <v>150</v>
      </c>
      <c r="C17" s="439"/>
      <c r="D17" s="440"/>
      <c r="E17" s="439"/>
      <c r="F17" s="440"/>
      <c r="G17" s="425"/>
      <c r="H17" s="265"/>
      <c r="I17" s="439"/>
      <c r="J17" s="440"/>
      <c r="K17" s="329"/>
    </row>
    <row r="18" spans="1:11" ht="15">
      <c r="A18" s="452" t="s">
        <v>248</v>
      </c>
      <c r="B18" s="356" t="s">
        <v>151</v>
      </c>
      <c r="C18" s="439"/>
      <c r="D18" s="440"/>
      <c r="E18" s="439"/>
      <c r="F18" s="440"/>
      <c r="G18" s="425"/>
      <c r="H18" s="265"/>
      <c r="I18" s="439"/>
      <c r="J18" s="440"/>
      <c r="K18" s="329"/>
    </row>
    <row r="19" spans="1:11" ht="15">
      <c r="A19" s="452" t="s">
        <v>249</v>
      </c>
      <c r="B19" s="356" t="s">
        <v>242</v>
      </c>
      <c r="C19" s="439"/>
      <c r="D19" s="440"/>
      <c r="E19" s="439"/>
      <c r="F19" s="440"/>
      <c r="G19" s="425"/>
      <c r="H19" s="265"/>
      <c r="I19" s="439"/>
      <c r="J19" s="440"/>
      <c r="K19" s="329"/>
    </row>
    <row r="20" spans="1:11" ht="15">
      <c r="A20" s="452" t="s">
        <v>250</v>
      </c>
      <c r="B20" s="356" t="s">
        <v>243</v>
      </c>
      <c r="C20" s="439"/>
      <c r="D20" s="440"/>
      <c r="E20" s="439"/>
      <c r="F20" s="440"/>
      <c r="G20" s="425"/>
      <c r="H20" s="265"/>
      <c r="I20" s="439"/>
      <c r="J20" s="440"/>
      <c r="K20" s="329"/>
    </row>
    <row r="21" spans="1:11" ht="15">
      <c r="A21" s="452"/>
      <c r="B21" s="356" t="s">
        <v>152</v>
      </c>
      <c r="C21" s="439"/>
      <c r="D21" s="440"/>
      <c r="E21" s="439"/>
      <c r="F21" s="440"/>
      <c r="G21" s="425"/>
      <c r="H21" s="265"/>
      <c r="I21" s="439"/>
      <c r="J21" s="440"/>
      <c r="K21" s="329"/>
    </row>
    <row r="22" spans="1:11" ht="15">
      <c r="A22" s="452"/>
      <c r="B22" s="356"/>
      <c r="C22" s="439"/>
      <c r="D22" s="440"/>
      <c r="E22" s="439"/>
      <c r="F22" s="440"/>
      <c r="G22" s="425"/>
      <c r="H22" s="265"/>
      <c r="I22" s="439"/>
      <c r="J22" s="440"/>
      <c r="K22" s="329"/>
    </row>
    <row r="23" spans="1:12" ht="15" hidden="1">
      <c r="A23" s="453" t="s">
        <v>237</v>
      </c>
      <c r="B23" s="357" t="s">
        <v>238</v>
      </c>
      <c r="C23" s="432"/>
      <c r="D23" s="448"/>
      <c r="E23" s="289"/>
      <c r="F23" s="448"/>
      <c r="G23" s="449"/>
      <c r="H23" s="450"/>
      <c r="I23" s="289"/>
      <c r="J23" s="448"/>
      <c r="K23" s="451"/>
      <c r="L23" s="454"/>
    </row>
    <row r="24" spans="1:12" ht="15" hidden="1">
      <c r="A24" s="453"/>
      <c r="B24" s="357"/>
      <c r="C24" s="432"/>
      <c r="D24" s="448"/>
      <c r="E24" s="289"/>
      <c r="F24" s="448"/>
      <c r="G24" s="449"/>
      <c r="H24" s="450"/>
      <c r="I24" s="289"/>
      <c r="J24" s="448"/>
      <c r="K24" s="451"/>
      <c r="L24" s="454"/>
    </row>
    <row r="25" spans="1:11" ht="15" hidden="1">
      <c r="A25" s="452" t="s">
        <v>239</v>
      </c>
      <c r="B25" s="455" t="s">
        <v>131</v>
      </c>
      <c r="C25" s="456"/>
      <c r="D25" s="457"/>
      <c r="E25" s="456"/>
      <c r="F25" s="458"/>
      <c r="G25" s="456"/>
      <c r="H25" s="459"/>
      <c r="I25" s="456"/>
      <c r="J25" s="440"/>
      <c r="K25" s="329"/>
    </row>
    <row r="26" spans="1:11" ht="15" hidden="1">
      <c r="A26" s="452" t="s">
        <v>240</v>
      </c>
      <c r="B26" s="455" t="s">
        <v>132</v>
      </c>
      <c r="C26" s="456"/>
      <c r="D26" s="457"/>
      <c r="E26" s="456"/>
      <c r="F26" s="458"/>
      <c r="G26" s="456"/>
      <c r="H26" s="459"/>
      <c r="I26" s="456"/>
      <c r="J26" s="440"/>
      <c r="K26" s="329"/>
    </row>
    <row r="27" spans="1:11" ht="15" hidden="1">
      <c r="A27" s="452" t="s">
        <v>241</v>
      </c>
      <c r="B27" s="455" t="s">
        <v>133</v>
      </c>
      <c r="C27" s="456"/>
      <c r="D27" s="457"/>
      <c r="E27" s="456"/>
      <c r="F27" s="458"/>
      <c r="G27" s="456"/>
      <c r="H27" s="459"/>
      <c r="I27" s="456"/>
      <c r="J27" s="440"/>
      <c r="K27" s="329"/>
    </row>
    <row r="28" spans="1:11" ht="15" hidden="1">
      <c r="A28" s="452"/>
      <c r="B28" s="455"/>
      <c r="C28" s="456"/>
      <c r="D28" s="457"/>
      <c r="E28" s="456"/>
      <c r="F28" s="458"/>
      <c r="G28" s="460"/>
      <c r="H28" s="459"/>
      <c r="I28" s="456"/>
      <c r="J28" s="440"/>
      <c r="K28" s="329"/>
    </row>
    <row r="29" spans="1:11" ht="15" hidden="1">
      <c r="A29" s="452"/>
      <c r="B29" s="461" t="s">
        <v>251</v>
      </c>
      <c r="C29" s="456"/>
      <c r="D29" s="462"/>
      <c r="E29" s="456"/>
      <c r="F29" s="463"/>
      <c r="G29" s="460"/>
      <c r="H29" s="463"/>
      <c r="I29" s="456"/>
      <c r="J29" s="464"/>
      <c r="K29" s="329"/>
    </row>
    <row r="30" spans="1:11" ht="15" hidden="1">
      <c r="A30" s="452"/>
      <c r="B30" s="356"/>
      <c r="C30" s="465"/>
      <c r="D30" s="440"/>
      <c r="E30" s="289"/>
      <c r="F30" s="440"/>
      <c r="G30" s="425"/>
      <c r="H30" s="265"/>
      <c r="I30" s="289"/>
      <c r="J30" s="440"/>
      <c r="K30" s="329"/>
    </row>
    <row r="31" spans="1:12" ht="15">
      <c r="A31" s="453" t="s">
        <v>288</v>
      </c>
      <c r="B31" s="357" t="s">
        <v>215</v>
      </c>
      <c r="C31" s="432"/>
      <c r="D31" s="448"/>
      <c r="E31" s="289"/>
      <c r="F31" s="448"/>
      <c r="G31" s="449"/>
      <c r="H31" s="450"/>
      <c r="I31" s="289"/>
      <c r="J31" s="448"/>
      <c r="K31" s="451"/>
      <c r="L31" s="454"/>
    </row>
    <row r="32" spans="1:12" ht="15">
      <c r="A32" s="453"/>
      <c r="B32" s="357"/>
      <c r="C32" s="432"/>
      <c r="D32" s="448"/>
      <c r="E32" s="289"/>
      <c r="F32" s="448"/>
      <c r="G32" s="449"/>
      <c r="H32" s="450"/>
      <c r="I32" s="289"/>
      <c r="J32" s="448"/>
      <c r="K32" s="451"/>
      <c r="L32" s="454"/>
    </row>
    <row r="33" spans="1:12" ht="15">
      <c r="A33" s="452" t="s">
        <v>354</v>
      </c>
      <c r="B33" s="357" t="s">
        <v>287</v>
      </c>
      <c r="C33" s="432"/>
      <c r="D33" s="448"/>
      <c r="E33" s="289"/>
      <c r="F33" s="448"/>
      <c r="G33" s="449"/>
      <c r="H33" s="450"/>
      <c r="I33" s="289"/>
      <c r="J33" s="448"/>
      <c r="K33" s="451"/>
      <c r="L33" s="454"/>
    </row>
    <row r="34" spans="1:11" ht="15">
      <c r="A34" s="452" t="s">
        <v>355</v>
      </c>
      <c r="B34" s="455" t="s">
        <v>131</v>
      </c>
      <c r="C34" s="456"/>
      <c r="D34" s="457"/>
      <c r="E34" s="456"/>
      <c r="F34" s="458"/>
      <c r="G34" s="456"/>
      <c r="H34" s="459"/>
      <c r="I34" s="456"/>
      <c r="J34" s="440"/>
      <c r="K34" s="329"/>
    </row>
    <row r="35" spans="1:11" ht="15">
      <c r="A35" s="452" t="s">
        <v>356</v>
      </c>
      <c r="B35" s="455" t="s">
        <v>132</v>
      </c>
      <c r="C35" s="456"/>
      <c r="D35" s="457"/>
      <c r="E35" s="456"/>
      <c r="F35" s="458"/>
      <c r="G35" s="456"/>
      <c r="H35" s="459"/>
      <c r="I35" s="456"/>
      <c r="J35" s="440"/>
      <c r="K35" s="329"/>
    </row>
    <row r="36" spans="1:11" ht="15">
      <c r="A36" s="452" t="s">
        <v>357</v>
      </c>
      <c r="B36" s="455" t="s">
        <v>133</v>
      </c>
      <c r="C36" s="456"/>
      <c r="D36" s="457"/>
      <c r="E36" s="456"/>
      <c r="F36" s="458"/>
      <c r="G36" s="456"/>
      <c r="H36" s="459"/>
      <c r="I36" s="456"/>
      <c r="J36" s="440"/>
      <c r="K36" s="329"/>
    </row>
    <row r="37" spans="1:11" ht="15">
      <c r="A37" s="452"/>
      <c r="B37" s="455"/>
      <c r="C37" s="456"/>
      <c r="D37" s="457"/>
      <c r="E37" s="456"/>
      <c r="F37" s="458"/>
      <c r="G37" s="466"/>
      <c r="H37" s="459"/>
      <c r="I37" s="456"/>
      <c r="J37" s="440"/>
      <c r="K37" s="329"/>
    </row>
    <row r="38" spans="1:11" ht="15">
      <c r="A38" s="452"/>
      <c r="B38" s="461" t="s">
        <v>252</v>
      </c>
      <c r="C38" s="456"/>
      <c r="D38" s="462"/>
      <c r="E38" s="456"/>
      <c r="F38" s="463"/>
      <c r="G38" s="466"/>
      <c r="H38" s="463"/>
      <c r="I38" s="456"/>
      <c r="J38" s="464"/>
      <c r="K38" s="329"/>
    </row>
    <row r="39" spans="1:11" ht="15">
      <c r="A39" s="452"/>
      <c r="B39" s="455"/>
      <c r="C39" s="456"/>
      <c r="D39" s="457"/>
      <c r="E39" s="456"/>
      <c r="F39" s="458"/>
      <c r="G39" s="456"/>
      <c r="H39" s="459"/>
      <c r="I39" s="456"/>
      <c r="J39" s="440"/>
      <c r="K39" s="329"/>
    </row>
    <row r="40" spans="1:11" s="339" customFormat="1" ht="26.25" customHeight="1" thickBot="1">
      <c r="A40" s="467"/>
      <c r="B40" s="468" t="s">
        <v>253</v>
      </c>
      <c r="C40" s="469"/>
      <c r="D40" s="470"/>
      <c r="E40" s="471"/>
      <c r="F40" s="470"/>
      <c r="G40" s="472"/>
      <c r="H40" s="473"/>
      <c r="I40" s="471"/>
      <c r="J40" s="470"/>
      <c r="K40" s="474"/>
    </row>
    <row r="41" ht="15" thickTop="1"/>
  </sheetData>
  <sheetProtection/>
  <mergeCells count="4">
    <mergeCell ref="C3:D3"/>
    <mergeCell ref="E3:F3"/>
    <mergeCell ref="G3:H3"/>
    <mergeCell ref="I3:J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79" r:id="rId2"/>
  <colBreaks count="1" manualBreakCount="1">
    <brk id="11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Normal="80" zoomScaleSheetLayoutView="100" zoomScalePageLayoutView="0" workbookViewId="0" topLeftCell="A1">
      <selection activeCell="J5" sqref="J5"/>
    </sheetView>
  </sheetViews>
  <sheetFormatPr defaultColWidth="9.140625" defaultRowHeight="15"/>
  <cols>
    <col min="1" max="1" width="3.140625" style="478" customWidth="1"/>
    <col min="2" max="2" width="33.421875" style="254" customWidth="1"/>
    <col min="3" max="7" width="17.28125" style="254" customWidth="1"/>
    <col min="8" max="8" width="19.7109375" style="254" customWidth="1"/>
    <col min="9" max="16384" width="9.140625" style="254" customWidth="1"/>
  </cols>
  <sheetData>
    <row r="1" s="258" customFormat="1" ht="24.75" customHeight="1">
      <c r="A1" s="475" t="s">
        <v>99</v>
      </c>
    </row>
    <row r="2" spans="1:2" s="258" customFormat="1" ht="19.5" customHeight="1">
      <c r="A2" s="370" t="s">
        <v>183</v>
      </c>
      <c r="B2" s="253"/>
    </row>
    <row r="3" spans="1:2" s="258" customFormat="1" ht="19.5" customHeight="1">
      <c r="A3" s="370"/>
      <c r="B3" s="253"/>
    </row>
    <row r="4" spans="1:7" s="479" customFormat="1" ht="19.5" customHeight="1">
      <c r="A4" s="491" t="s">
        <v>110</v>
      </c>
      <c r="B4" s="492"/>
      <c r="C4" s="492"/>
      <c r="D4" s="492"/>
      <c r="E4" s="492"/>
      <c r="F4" s="492"/>
      <c r="G4" s="492"/>
    </row>
    <row r="5" spans="1:7" s="479" customFormat="1" ht="47.25" customHeight="1">
      <c r="A5" s="689" t="s">
        <v>98</v>
      </c>
      <c r="B5" s="690"/>
      <c r="C5" s="248" t="s">
        <v>358</v>
      </c>
      <c r="D5" s="248" t="s">
        <v>359</v>
      </c>
      <c r="E5" s="248" t="s">
        <v>360</v>
      </c>
      <c r="F5" s="606" t="s">
        <v>212</v>
      </c>
      <c r="G5" s="248" t="s">
        <v>361</v>
      </c>
    </row>
    <row r="6" spans="1:7" s="479" customFormat="1" ht="28.5" customHeight="1">
      <c r="A6" s="480"/>
      <c r="B6" s="481"/>
      <c r="C6" s="482"/>
      <c r="D6" s="482"/>
      <c r="E6" s="482"/>
      <c r="F6" s="482"/>
      <c r="G6" s="482"/>
    </row>
    <row r="7" spans="1:7" s="479" customFormat="1" ht="28.5" customHeight="1">
      <c r="A7" s="480"/>
      <c r="B7" s="481"/>
      <c r="C7" s="482"/>
      <c r="D7" s="482"/>
      <c r="E7" s="482"/>
      <c r="F7" s="482"/>
      <c r="G7" s="482"/>
    </row>
    <row r="8" spans="1:7" s="479" customFormat="1" ht="28.5" customHeight="1">
      <c r="A8" s="480"/>
      <c r="B8" s="483"/>
      <c r="C8" s="484"/>
      <c r="D8" s="484"/>
      <c r="E8" s="484"/>
      <c r="F8" s="484"/>
      <c r="G8" s="484"/>
    </row>
    <row r="9" spans="1:7" s="479" customFormat="1" ht="28.5" customHeight="1">
      <c r="A9" s="485"/>
      <c r="B9" s="481"/>
      <c r="C9" s="484"/>
      <c r="D9" s="484"/>
      <c r="E9" s="484"/>
      <c r="F9" s="484"/>
      <c r="G9" s="484"/>
    </row>
    <row r="10" spans="1:7" s="488" customFormat="1" ht="28.5" customHeight="1">
      <c r="A10" s="480"/>
      <c r="B10" s="481"/>
      <c r="C10" s="486"/>
      <c r="D10" s="486"/>
      <c r="E10" s="487"/>
      <c r="F10" s="487"/>
      <c r="G10" s="487"/>
    </row>
    <row r="11" spans="1:7" s="488" customFormat="1" ht="28.5" customHeight="1">
      <c r="A11" s="480"/>
      <c r="B11" s="483"/>
      <c r="C11" s="484"/>
      <c r="D11" s="484"/>
      <c r="E11" s="484"/>
      <c r="F11" s="484"/>
      <c r="G11" s="484"/>
    </row>
    <row r="12" spans="1:7" s="488" customFormat="1" ht="28.5" customHeight="1">
      <c r="A12" s="480"/>
      <c r="B12" s="483"/>
      <c r="C12" s="484"/>
      <c r="D12" s="484"/>
      <c r="E12" s="484"/>
      <c r="F12" s="484"/>
      <c r="G12" s="484"/>
    </row>
    <row r="13" spans="1:7" s="488" customFormat="1" ht="28.5" customHeight="1">
      <c r="A13" s="480"/>
      <c r="B13" s="483"/>
      <c r="C13" s="484"/>
      <c r="D13" s="484"/>
      <c r="E13" s="484"/>
      <c r="F13" s="484"/>
      <c r="G13" s="484"/>
    </row>
    <row r="14" spans="1:7" s="488" customFormat="1" ht="28.5" customHeight="1">
      <c r="A14" s="480"/>
      <c r="B14" s="483"/>
      <c r="C14" s="484"/>
      <c r="D14" s="484"/>
      <c r="E14" s="484"/>
      <c r="F14" s="484"/>
      <c r="G14" s="484"/>
    </row>
    <row r="15" spans="1:7" s="488" customFormat="1" ht="28.5" customHeight="1">
      <c r="A15" s="480"/>
      <c r="B15" s="483"/>
      <c r="C15" s="484"/>
      <c r="D15" s="484"/>
      <c r="E15" s="484"/>
      <c r="F15" s="484"/>
      <c r="G15" s="484"/>
    </row>
    <row r="16" spans="1:7" s="488" customFormat="1" ht="28.5" customHeight="1">
      <c r="A16" s="480"/>
      <c r="B16" s="483"/>
      <c r="C16" s="484"/>
      <c r="D16" s="484"/>
      <c r="E16" s="484"/>
      <c r="F16" s="484"/>
      <c r="G16" s="484"/>
    </row>
    <row r="17" spans="1:7" s="488" customFormat="1" ht="28.5" customHeight="1">
      <c r="A17" s="480"/>
      <c r="B17" s="483"/>
      <c r="C17" s="484"/>
      <c r="D17" s="484"/>
      <c r="E17" s="484"/>
      <c r="F17" s="484"/>
      <c r="G17" s="484"/>
    </row>
  </sheetData>
  <sheetProtection/>
  <mergeCells count="1">
    <mergeCell ref="A5:B5"/>
  </mergeCells>
  <printOptions/>
  <pageMargins left="0.4330708661417323" right="0.2362204724409449" top="0.3937007874015748" bottom="0.15748031496062992" header="0.31496062992125984" footer="0.31496062992125984"/>
  <pageSetup fitToHeight="0" fitToWidth="1" horizontalDpi="600" verticalDpi="600" orientation="portrait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M1">
      <selection activeCell="D13" sqref="D13"/>
    </sheetView>
  </sheetViews>
  <sheetFormatPr defaultColWidth="9.140625" defaultRowHeight="15"/>
  <cols>
    <col min="1" max="1" width="35.57421875" style="0" customWidth="1"/>
    <col min="2" max="2" width="5.140625" style="14" customWidth="1"/>
    <col min="3" max="3" width="14.28125" style="36" customWidth="1"/>
    <col min="4" max="4" width="10.57421875" style="36" customWidth="1"/>
    <col min="5" max="5" width="5.140625" style="14" customWidth="1"/>
    <col min="6" max="6" width="13.57421875" style="36" customWidth="1"/>
    <col min="7" max="7" width="11.57421875" style="36" customWidth="1"/>
    <col min="8" max="8" width="4.28125" style="14" customWidth="1"/>
    <col min="9" max="9" width="14.28125" style="36" customWidth="1"/>
    <col min="10" max="10" width="11.7109375" style="36" customWidth="1"/>
    <col min="11" max="11" width="4.00390625" style="14" customWidth="1"/>
    <col min="12" max="12" width="13.57421875" style="36" customWidth="1"/>
    <col min="13" max="13" width="11.8515625" style="36" customWidth="1"/>
    <col min="14" max="14" width="4.28125" style="14" customWidth="1"/>
    <col min="15" max="15" width="15.00390625" style="0" customWidth="1"/>
    <col min="16" max="16" width="18.140625" style="0" customWidth="1"/>
  </cols>
  <sheetData>
    <row r="1" spans="1:14" ht="15.75">
      <c r="A1" s="691" t="s">
        <v>27</v>
      </c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</row>
    <row r="2" spans="1:15" s="16" customFormat="1" ht="47.25" customHeight="1">
      <c r="A2" s="22"/>
      <c r="B2" s="692" t="s">
        <v>10</v>
      </c>
      <c r="C2" s="693"/>
      <c r="D2" s="50"/>
      <c r="E2" s="692" t="s">
        <v>30</v>
      </c>
      <c r="F2" s="693"/>
      <c r="G2" s="50"/>
      <c r="H2" s="692" t="s">
        <v>31</v>
      </c>
      <c r="I2" s="693"/>
      <c r="J2" s="50"/>
      <c r="K2" s="692" t="s">
        <v>32</v>
      </c>
      <c r="L2" s="693"/>
      <c r="M2" s="50"/>
      <c r="N2" s="694" t="s">
        <v>29</v>
      </c>
      <c r="O2" s="695"/>
    </row>
    <row r="3" spans="1:15" ht="15.75">
      <c r="A3" s="23" t="s">
        <v>4</v>
      </c>
      <c r="B3" s="62"/>
      <c r="C3" s="63"/>
      <c r="D3" s="63"/>
      <c r="E3" s="53"/>
      <c r="F3" s="64"/>
      <c r="G3" s="64"/>
      <c r="H3" s="53"/>
      <c r="I3" s="64"/>
      <c r="J3" s="64"/>
      <c r="K3" s="53"/>
      <c r="L3" s="64"/>
      <c r="M3" s="64"/>
      <c r="N3" s="53"/>
      <c r="O3" s="65"/>
    </row>
    <row r="4" spans="1:15" ht="15.75">
      <c r="A4" s="25" t="s">
        <v>13</v>
      </c>
      <c r="B4" s="53">
        <v>1</v>
      </c>
      <c r="C4" s="64">
        <v>0</v>
      </c>
      <c r="D4" s="64"/>
      <c r="E4" s="53"/>
      <c r="F4" s="64"/>
      <c r="G4" s="64"/>
      <c r="H4" s="53"/>
      <c r="I4" s="64"/>
      <c r="J4" s="64"/>
      <c r="K4" s="53"/>
      <c r="L4" s="64"/>
      <c r="M4" s="64"/>
      <c r="N4" s="53">
        <f>B4+E4+H4+K4</f>
        <v>1</v>
      </c>
      <c r="O4" s="65"/>
    </row>
    <row r="5" spans="1:15" ht="31.5">
      <c r="A5" s="25" t="s">
        <v>19</v>
      </c>
      <c r="B5" s="53">
        <v>1</v>
      </c>
      <c r="C5" s="64">
        <v>360000</v>
      </c>
      <c r="D5" s="64"/>
      <c r="E5" s="53"/>
      <c r="F5" s="64"/>
      <c r="G5" s="64"/>
      <c r="H5" s="53">
        <v>1</v>
      </c>
      <c r="I5" s="64">
        <v>22800</v>
      </c>
      <c r="J5" s="64">
        <f>2827.5+2040+1440+1140+798</f>
        <v>8245.5</v>
      </c>
      <c r="K5" s="53">
        <v>2</v>
      </c>
      <c r="L5" s="64">
        <v>23205</v>
      </c>
      <c r="M5" s="64">
        <v>13724.85</v>
      </c>
      <c r="N5" s="53">
        <f aca="true" t="shared" si="0" ref="N5:N26">B5+E5+H5+K5</f>
        <v>4</v>
      </c>
      <c r="O5" s="54">
        <f>C5+I5+J5+L5+M5</f>
        <v>427975.35</v>
      </c>
    </row>
    <row r="6" spans="1:15" ht="31.5">
      <c r="A6" s="25" t="s">
        <v>14</v>
      </c>
      <c r="B6" s="53">
        <v>5</v>
      </c>
      <c r="C6" s="64">
        <v>864000</v>
      </c>
      <c r="D6" s="64">
        <v>18000</v>
      </c>
      <c r="E6" s="53"/>
      <c r="F6" s="64"/>
      <c r="G6" s="64"/>
      <c r="H6" s="53">
        <v>2</v>
      </c>
      <c r="I6" s="64">
        <v>34920</v>
      </c>
      <c r="J6" s="64">
        <v>6885</v>
      </c>
      <c r="K6" s="53">
        <v>7</v>
      </c>
      <c r="L6" s="64">
        <v>102400</v>
      </c>
      <c r="M6" s="64">
        <f>12743.75+16800+14280+5120+3584</f>
        <v>52527.75</v>
      </c>
      <c r="N6" s="53">
        <f t="shared" si="0"/>
        <v>14</v>
      </c>
      <c r="O6" s="54">
        <f>C6+D6+F6+G6+I6+J6+L6+M6</f>
        <v>1078732.75</v>
      </c>
    </row>
    <row r="7" spans="1:15" ht="15.75">
      <c r="A7" s="25" t="s">
        <v>15</v>
      </c>
      <c r="B7" s="66">
        <v>2</v>
      </c>
      <c r="C7" s="67">
        <v>73200</v>
      </c>
      <c r="D7" s="67">
        <f>3400+960</f>
        <v>4360</v>
      </c>
      <c r="E7" s="66">
        <v>3</v>
      </c>
      <c r="F7" s="67">
        <v>83615</v>
      </c>
      <c r="G7" s="67">
        <v>17589.32</v>
      </c>
      <c r="H7" s="66">
        <v>12</v>
      </c>
      <c r="I7" s="67">
        <v>323340</v>
      </c>
      <c r="J7" s="67">
        <f>39322.5+22440+15840+12665</f>
        <v>90267.5</v>
      </c>
      <c r="K7" s="66">
        <v>17</v>
      </c>
      <c r="L7" s="67">
        <v>192755</v>
      </c>
      <c r="M7" s="67">
        <f>23034.88+38400+32640+7700+5389.13</f>
        <v>107164.01000000001</v>
      </c>
      <c r="N7" s="66">
        <f t="shared" si="0"/>
        <v>34</v>
      </c>
      <c r="O7" s="54">
        <f aca="true" t="shared" si="1" ref="O7:O12">C7+D7+F7+G7+I7+J7+L7+M7</f>
        <v>892290.8300000001</v>
      </c>
    </row>
    <row r="8" spans="1:15" ht="31.5">
      <c r="A8" s="25" t="s">
        <v>16</v>
      </c>
      <c r="B8" s="53"/>
      <c r="C8" s="64"/>
      <c r="D8" s="64"/>
      <c r="E8" s="53">
        <v>1</v>
      </c>
      <c r="F8" s="64">
        <v>13620</v>
      </c>
      <c r="G8" s="64"/>
      <c r="H8" s="53">
        <v>2</v>
      </c>
      <c r="I8" s="64">
        <v>55530</v>
      </c>
      <c r="J8" s="64">
        <v>18569.3</v>
      </c>
      <c r="K8" s="53">
        <v>2</v>
      </c>
      <c r="L8" s="64">
        <v>17760</v>
      </c>
      <c r="M8" s="64">
        <v>12587.1</v>
      </c>
      <c r="N8" s="53">
        <f t="shared" si="0"/>
        <v>5</v>
      </c>
      <c r="O8" s="54">
        <f t="shared" si="1"/>
        <v>118066.40000000001</v>
      </c>
    </row>
    <row r="9" spans="1:16" ht="15.75">
      <c r="A9" s="25" t="s">
        <v>17</v>
      </c>
      <c r="B9" s="53"/>
      <c r="C9" s="64"/>
      <c r="D9" s="64"/>
      <c r="E9" s="53"/>
      <c r="F9" s="64"/>
      <c r="G9" s="64"/>
      <c r="H9" s="53"/>
      <c r="I9" s="64"/>
      <c r="J9" s="64"/>
      <c r="K9" s="53"/>
      <c r="L9" s="64"/>
      <c r="M9" s="64"/>
      <c r="N9" s="53">
        <f t="shared" si="0"/>
        <v>0</v>
      </c>
      <c r="O9" s="54">
        <f t="shared" si="1"/>
        <v>0</v>
      </c>
      <c r="P9" t="s">
        <v>3</v>
      </c>
    </row>
    <row r="10" spans="1:15" ht="15.75">
      <c r="A10" s="25" t="s">
        <v>18</v>
      </c>
      <c r="B10" s="66">
        <v>13</v>
      </c>
      <c r="C10" s="67">
        <v>670140</v>
      </c>
      <c r="D10" s="67">
        <v>23060</v>
      </c>
      <c r="E10" s="66">
        <v>46</v>
      </c>
      <c r="F10" s="67">
        <v>1877085</v>
      </c>
      <c r="G10" s="67">
        <f>140304.59+64800+43200+67908+35280</f>
        <v>351492.58999999997</v>
      </c>
      <c r="H10" s="66">
        <v>20</v>
      </c>
      <c r="I10" s="67">
        <v>509490</v>
      </c>
      <c r="J10" s="67">
        <f>58931.25+34680+24480+21838+15284.5</f>
        <v>155213.75</v>
      </c>
      <c r="K10" s="66">
        <v>23</v>
      </c>
      <c r="L10" s="67">
        <v>268520</v>
      </c>
      <c r="M10" s="67">
        <f>30034.38+33600+28560+11525+8066.8</f>
        <v>111786.18000000001</v>
      </c>
      <c r="N10" s="66">
        <f t="shared" si="0"/>
        <v>102</v>
      </c>
      <c r="O10" s="54">
        <f t="shared" si="1"/>
        <v>3966787.52</v>
      </c>
    </row>
    <row r="11" spans="1:15" ht="15.75">
      <c r="A11" s="25" t="s">
        <v>20</v>
      </c>
      <c r="B11" s="53">
        <v>1</v>
      </c>
      <c r="C11" s="64">
        <v>64800</v>
      </c>
      <c r="D11" s="64">
        <v>3660</v>
      </c>
      <c r="E11" s="53">
        <v>1</v>
      </c>
      <c r="F11" s="64">
        <v>50280</v>
      </c>
      <c r="G11" s="64">
        <v>5060</v>
      </c>
      <c r="H11" s="53">
        <v>1</v>
      </c>
      <c r="I11" s="64">
        <v>39840</v>
      </c>
      <c r="J11" s="64">
        <v>8460</v>
      </c>
      <c r="K11" s="53">
        <v>1</v>
      </c>
      <c r="L11" s="64">
        <v>9090</v>
      </c>
      <c r="M11" s="64">
        <v>6338.15</v>
      </c>
      <c r="N11" s="53">
        <f t="shared" si="0"/>
        <v>4</v>
      </c>
      <c r="O11" s="54">
        <f t="shared" si="1"/>
        <v>187528.15</v>
      </c>
    </row>
    <row r="12" spans="1:16" ht="15.75">
      <c r="A12" s="25" t="s">
        <v>26</v>
      </c>
      <c r="B12" s="53">
        <v>4</v>
      </c>
      <c r="C12" s="64">
        <v>138600</v>
      </c>
      <c r="D12" s="64"/>
      <c r="E12" s="53">
        <v>4</v>
      </c>
      <c r="F12" s="64">
        <v>108230</v>
      </c>
      <c r="G12" s="64">
        <v>9377.67</v>
      </c>
      <c r="H12" s="53"/>
      <c r="I12" s="64"/>
      <c r="J12" s="64"/>
      <c r="K12" s="53">
        <v>3</v>
      </c>
      <c r="L12" s="64">
        <v>9450</v>
      </c>
      <c r="M12" s="64"/>
      <c r="N12" s="53">
        <f t="shared" si="0"/>
        <v>11</v>
      </c>
      <c r="O12" s="54">
        <f t="shared" si="1"/>
        <v>265657.67000000004</v>
      </c>
      <c r="P12" s="48">
        <f>SUM(O5:O12)</f>
        <v>6937038.67</v>
      </c>
    </row>
    <row r="13" spans="1:15" ht="15.75">
      <c r="A13" s="25"/>
      <c r="B13" s="51">
        <f aca="true" t="shared" si="2" ref="B13:K13">SUM(B4:B12)</f>
        <v>27</v>
      </c>
      <c r="C13" s="52">
        <f>SUM(C4:C12)</f>
        <v>2170740</v>
      </c>
      <c r="D13" s="52">
        <f t="shared" si="2"/>
        <v>49080</v>
      </c>
      <c r="E13" s="51">
        <f t="shared" si="2"/>
        <v>55</v>
      </c>
      <c r="F13" s="52">
        <f t="shared" si="2"/>
        <v>2132830</v>
      </c>
      <c r="G13" s="52">
        <f t="shared" si="2"/>
        <v>383519.57999999996</v>
      </c>
      <c r="H13" s="51">
        <f t="shared" si="2"/>
        <v>38</v>
      </c>
      <c r="I13" s="52">
        <f t="shared" si="2"/>
        <v>985920</v>
      </c>
      <c r="J13" s="52">
        <f t="shared" si="2"/>
        <v>287641.05</v>
      </c>
      <c r="K13" s="51">
        <f t="shared" si="2"/>
        <v>55</v>
      </c>
      <c r="L13" s="52">
        <f>SUM(L4:L12)</f>
        <v>623180</v>
      </c>
      <c r="M13" s="52">
        <f>SUM(M4:M12)</f>
        <v>304128.04000000004</v>
      </c>
      <c r="N13" s="53"/>
      <c r="O13" s="54">
        <f>SUM(C13+F13+I13+L13)</f>
        <v>5912670</v>
      </c>
    </row>
    <row r="14" spans="1:15" ht="14.25">
      <c r="A14" s="68"/>
      <c r="B14" s="55"/>
      <c r="C14" s="56">
        <f>C13+D13</f>
        <v>2219820</v>
      </c>
      <c r="D14" s="56"/>
      <c r="E14" s="55"/>
      <c r="F14" s="56">
        <f>F13+G13</f>
        <v>2516349.58</v>
      </c>
      <c r="G14" s="56"/>
      <c r="H14" s="55"/>
      <c r="I14" s="56">
        <f>I13+J13</f>
        <v>1273561.05</v>
      </c>
      <c r="J14" s="56"/>
      <c r="K14" s="55"/>
      <c r="L14" s="56">
        <f>L13+M13</f>
        <v>927308.04</v>
      </c>
      <c r="M14" s="56"/>
      <c r="N14" s="55"/>
      <c r="O14" s="57"/>
    </row>
    <row r="15" spans="1:15" ht="15.75">
      <c r="A15" s="22" t="s">
        <v>6</v>
      </c>
      <c r="B15" s="27"/>
      <c r="C15" s="35"/>
      <c r="D15" s="35"/>
      <c r="E15" s="24"/>
      <c r="F15" s="33"/>
      <c r="G15" s="33"/>
      <c r="H15" s="24"/>
      <c r="I15" s="33"/>
      <c r="J15" s="33"/>
      <c r="K15" s="24"/>
      <c r="L15" s="33"/>
      <c r="M15" s="33"/>
      <c r="N15" s="24"/>
      <c r="O15" s="37"/>
    </row>
    <row r="16" spans="1:15" ht="15.75">
      <c r="A16" s="25" t="s">
        <v>21</v>
      </c>
      <c r="B16" s="26">
        <v>3</v>
      </c>
      <c r="C16" s="34">
        <f>40800+129600</f>
        <v>170400</v>
      </c>
      <c r="D16" s="34"/>
      <c r="E16" s="26">
        <v>13</v>
      </c>
      <c r="F16" s="34">
        <f>97440+75000+212825</f>
        <v>385265</v>
      </c>
      <c r="G16" s="34"/>
      <c r="H16" s="26">
        <v>6</v>
      </c>
      <c r="I16" s="34">
        <f>63580+16440+68620</f>
        <v>148640</v>
      </c>
      <c r="J16" s="34"/>
      <c r="K16" s="26">
        <v>12</v>
      </c>
      <c r="L16" s="34">
        <f>131320+21900+12660+9705</f>
        <v>175585</v>
      </c>
      <c r="M16" s="34"/>
      <c r="N16" s="24">
        <f t="shared" si="0"/>
        <v>34</v>
      </c>
      <c r="O16" s="37">
        <f>SUM(C16+F16+I16+L16)</f>
        <v>879890</v>
      </c>
    </row>
    <row r="17" spans="1:15" ht="15.75">
      <c r="A17" s="28"/>
      <c r="B17" s="27"/>
      <c r="C17" s="35"/>
      <c r="D17" s="35"/>
      <c r="E17" s="24"/>
      <c r="F17" s="33"/>
      <c r="G17" s="33"/>
      <c r="H17" s="24"/>
      <c r="I17" s="33"/>
      <c r="J17" s="33"/>
      <c r="K17" s="24"/>
      <c r="L17" s="33"/>
      <c r="M17" s="33"/>
      <c r="N17" s="24"/>
      <c r="O17" s="37"/>
    </row>
    <row r="18" spans="1:15" ht="15.75">
      <c r="A18" s="22" t="s">
        <v>7</v>
      </c>
      <c r="B18" s="27"/>
      <c r="C18" s="35"/>
      <c r="D18" s="35"/>
      <c r="E18" s="24"/>
      <c r="F18" s="33"/>
      <c r="G18" s="33"/>
      <c r="H18" s="24"/>
      <c r="I18" s="33"/>
      <c r="J18" s="33"/>
      <c r="K18" s="24"/>
      <c r="L18" s="33"/>
      <c r="M18" s="33"/>
      <c r="N18" s="24"/>
      <c r="O18" s="37"/>
    </row>
    <row r="19" spans="1:15" ht="15.75">
      <c r="A19" s="25" t="s">
        <v>22</v>
      </c>
      <c r="B19" s="26">
        <v>3</v>
      </c>
      <c r="C19" s="34">
        <f>40800+97200</f>
        <v>138000</v>
      </c>
      <c r="D19" s="34"/>
      <c r="E19" s="26">
        <v>26</v>
      </c>
      <c r="F19" s="34">
        <f>119760+48000+55920+198480+40700+448095</f>
        <v>910955</v>
      </c>
      <c r="G19" s="34"/>
      <c r="H19" s="26">
        <v>4</v>
      </c>
      <c r="I19" s="34">
        <f>84590+18480+8700+23950+31440</f>
        <v>167160</v>
      </c>
      <c r="J19" s="34"/>
      <c r="K19" s="26">
        <v>10</v>
      </c>
      <c r="L19" s="34">
        <f>55170+51120</f>
        <v>106290</v>
      </c>
      <c r="M19" s="34"/>
      <c r="N19" s="24">
        <f t="shared" si="0"/>
        <v>43</v>
      </c>
      <c r="O19" s="37">
        <f>SUM(C19+F19+I19+L19)</f>
        <v>1322405</v>
      </c>
    </row>
    <row r="20" spans="1:15" ht="15.75">
      <c r="A20" s="25" t="s">
        <v>23</v>
      </c>
      <c r="B20" s="24"/>
      <c r="C20" s="33"/>
      <c r="D20" s="33"/>
      <c r="E20" s="24"/>
      <c r="F20" s="33"/>
      <c r="G20" s="33"/>
      <c r="H20" s="24"/>
      <c r="I20" s="33"/>
      <c r="J20" s="33"/>
      <c r="K20" s="24"/>
      <c r="L20" s="33"/>
      <c r="M20" s="33"/>
      <c r="N20" s="24"/>
      <c r="O20" s="37"/>
    </row>
    <row r="21" spans="1:15" ht="15.75">
      <c r="A21" s="29"/>
      <c r="B21" s="27"/>
      <c r="C21" s="35"/>
      <c r="D21" s="35"/>
      <c r="E21" s="24"/>
      <c r="F21" s="33"/>
      <c r="G21" s="33"/>
      <c r="H21" s="24"/>
      <c r="I21" s="33"/>
      <c r="J21" s="33"/>
      <c r="K21" s="24"/>
      <c r="L21" s="33"/>
      <c r="M21" s="33"/>
      <c r="N21" s="24"/>
      <c r="O21" s="37"/>
    </row>
    <row r="22" spans="1:15" ht="31.5">
      <c r="A22" s="22" t="s">
        <v>8</v>
      </c>
      <c r="B22" s="27"/>
      <c r="C22" s="35"/>
      <c r="D22" s="35"/>
      <c r="E22" s="24"/>
      <c r="F22" s="33"/>
      <c r="G22" s="33"/>
      <c r="H22" s="24"/>
      <c r="I22" s="33"/>
      <c r="J22" s="33"/>
      <c r="K22" s="24"/>
      <c r="L22" s="33"/>
      <c r="M22" s="33"/>
      <c r="N22" s="24"/>
      <c r="O22" s="37"/>
    </row>
    <row r="23" spans="1:15" ht="31.5">
      <c r="A23" s="25" t="s">
        <v>24</v>
      </c>
      <c r="B23" s="26">
        <v>4</v>
      </c>
      <c r="C23" s="34">
        <f>40800+96000+64800</f>
        <v>201600</v>
      </c>
      <c r="D23" s="34"/>
      <c r="E23" s="26">
        <v>14</v>
      </c>
      <c r="F23" s="34">
        <f>23280+95520+224340</f>
        <v>343140</v>
      </c>
      <c r="G23" s="34"/>
      <c r="H23" s="26">
        <v>2</v>
      </c>
      <c r="I23" s="34">
        <f>55250+31440</f>
        <v>86690</v>
      </c>
      <c r="J23" s="34"/>
      <c r="K23" s="26">
        <v>3</v>
      </c>
      <c r="L23" s="34">
        <f>5400+12645+6555</f>
        <v>24600</v>
      </c>
      <c r="M23" s="34"/>
      <c r="N23" s="24">
        <f t="shared" si="0"/>
        <v>23</v>
      </c>
      <c r="O23" s="37">
        <f>SUM(C23+F23+I23+L23)</f>
        <v>656030</v>
      </c>
    </row>
    <row r="24" spans="1:15" ht="15.75">
      <c r="A24" s="30"/>
      <c r="B24" s="27"/>
      <c r="C24" s="35"/>
      <c r="D24" s="35"/>
      <c r="E24" s="24"/>
      <c r="F24" s="33"/>
      <c r="G24" s="33"/>
      <c r="H24" s="24"/>
      <c r="I24" s="33"/>
      <c r="J24" s="33"/>
      <c r="K24" s="24"/>
      <c r="L24" s="33"/>
      <c r="M24" s="33"/>
      <c r="N24" s="24"/>
      <c r="O24" s="37"/>
    </row>
    <row r="25" spans="1:15" ht="15.75">
      <c r="A25" s="31" t="s">
        <v>5</v>
      </c>
      <c r="B25" s="27"/>
      <c r="C25" s="35"/>
      <c r="D25" s="35"/>
      <c r="E25" s="24"/>
      <c r="F25" s="33"/>
      <c r="G25" s="33"/>
      <c r="H25" s="24"/>
      <c r="I25" s="33"/>
      <c r="J25" s="33"/>
      <c r="K25" s="24"/>
      <c r="L25" s="33"/>
      <c r="M25" s="33"/>
      <c r="N25" s="24"/>
      <c r="O25" s="37"/>
    </row>
    <row r="26" spans="1:15" ht="15.75">
      <c r="A26" s="25" t="s">
        <v>25</v>
      </c>
      <c r="B26" s="26">
        <v>1</v>
      </c>
      <c r="C26" s="34">
        <v>64800</v>
      </c>
      <c r="D26" s="34"/>
      <c r="E26" s="26">
        <v>2</v>
      </c>
      <c r="F26" s="34">
        <v>65975</v>
      </c>
      <c r="G26" s="34"/>
      <c r="H26" s="26">
        <v>1</v>
      </c>
      <c r="I26" s="34">
        <v>31440</v>
      </c>
      <c r="J26" s="34"/>
      <c r="K26" s="26">
        <v>2</v>
      </c>
      <c r="L26" s="34">
        <v>30720</v>
      </c>
      <c r="M26" s="34"/>
      <c r="N26" s="24">
        <f t="shared" si="0"/>
        <v>6</v>
      </c>
      <c r="O26" s="37">
        <f>SUM(C26+F26+I26+L26)</f>
        <v>192935</v>
      </c>
    </row>
    <row r="27" spans="1:15" ht="15.75">
      <c r="A27" s="28"/>
      <c r="B27" s="27"/>
      <c r="C27" s="35"/>
      <c r="D27" s="35"/>
      <c r="E27" s="24"/>
      <c r="F27" s="33"/>
      <c r="G27" s="33"/>
      <c r="H27" s="24"/>
      <c r="I27" s="33"/>
      <c r="J27" s="33"/>
      <c r="K27" s="24"/>
      <c r="L27" s="33"/>
      <c r="M27" s="33"/>
      <c r="N27" s="24"/>
      <c r="O27" s="37"/>
    </row>
    <row r="28" spans="1:15" ht="31.5">
      <c r="A28" s="32" t="s">
        <v>9</v>
      </c>
      <c r="B28" s="27"/>
      <c r="C28" s="35"/>
      <c r="D28" s="35"/>
      <c r="E28" s="24"/>
      <c r="F28" s="33"/>
      <c r="G28" s="33"/>
      <c r="H28" s="24"/>
      <c r="I28" s="33"/>
      <c r="J28" s="33"/>
      <c r="K28" s="24"/>
      <c r="L28" s="33"/>
      <c r="M28" s="33"/>
      <c r="N28" s="24"/>
      <c r="O28" s="37"/>
    </row>
    <row r="29" spans="1:15" ht="31.5">
      <c r="A29" s="25" t="s">
        <v>11</v>
      </c>
      <c r="B29" s="24"/>
      <c r="C29" s="33"/>
      <c r="D29" s="33"/>
      <c r="E29" s="24"/>
      <c r="F29" s="33"/>
      <c r="G29" s="33"/>
      <c r="H29" s="24"/>
      <c r="I29" s="33"/>
      <c r="J29" s="33"/>
      <c r="K29" s="24"/>
      <c r="L29" s="33"/>
      <c r="M29" s="33"/>
      <c r="N29" s="24"/>
      <c r="O29" s="37"/>
    </row>
    <row r="30" spans="1:15" ht="15.75" hidden="1">
      <c r="A30" s="30"/>
      <c r="B30" s="24"/>
      <c r="C30" s="33"/>
      <c r="D30" s="33"/>
      <c r="E30" s="24"/>
      <c r="F30" s="33"/>
      <c r="G30" s="33"/>
      <c r="H30" s="24"/>
      <c r="I30" s="33"/>
      <c r="J30" s="33"/>
      <c r="K30" s="24"/>
      <c r="L30" s="33"/>
      <c r="M30" s="33"/>
      <c r="N30" s="24"/>
      <c r="O30" s="37"/>
    </row>
    <row r="31" spans="1:15" ht="15.75">
      <c r="A31" s="30"/>
      <c r="B31" s="24"/>
      <c r="C31" s="33"/>
      <c r="D31" s="33"/>
      <c r="E31" s="24"/>
      <c r="F31" s="33"/>
      <c r="G31" s="33"/>
      <c r="H31" s="24"/>
      <c r="I31" s="33"/>
      <c r="J31" s="33"/>
      <c r="K31" s="24"/>
      <c r="L31" s="33"/>
      <c r="M31" s="33"/>
      <c r="N31" s="24">
        <f>SUM(N4:N30)</f>
        <v>281</v>
      </c>
      <c r="O31" s="38">
        <f>SUM(O13:O28)</f>
        <v>8963930</v>
      </c>
    </row>
    <row r="33" ht="14.25">
      <c r="O33">
        <v>8973170</v>
      </c>
    </row>
    <row r="34" ht="14.25">
      <c r="O34" s="48">
        <f>O31-O33</f>
        <v>-9240</v>
      </c>
    </row>
  </sheetData>
  <sheetProtection/>
  <mergeCells count="6">
    <mergeCell ref="A1:N1"/>
    <mergeCell ref="B2:C2"/>
    <mergeCell ref="E2:F2"/>
    <mergeCell ref="H2:I2"/>
    <mergeCell ref="K2:L2"/>
    <mergeCell ref="N2:O2"/>
  </mergeCells>
  <printOptions/>
  <pageMargins left="0.7" right="0.7" top="0.75" bottom="0.75" header="0.3" footer="0.3"/>
  <pageSetup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9">
      <selection activeCell="D13" sqref="D13"/>
    </sheetView>
  </sheetViews>
  <sheetFormatPr defaultColWidth="9.140625" defaultRowHeight="15"/>
  <cols>
    <col min="1" max="1" width="36.57421875" style="0" customWidth="1"/>
    <col min="2" max="2" width="3.8515625" style="0" customWidth="1"/>
    <col min="3" max="4" width="13.421875" style="46" customWidth="1"/>
    <col min="5" max="5" width="3.8515625" style="0" customWidth="1"/>
    <col min="6" max="7" width="12.28125" style="46" customWidth="1"/>
    <col min="8" max="8" width="3.7109375" style="0" customWidth="1"/>
    <col min="9" max="10" width="12.140625" style="46" customWidth="1"/>
    <col min="11" max="11" width="3.7109375" style="0" customWidth="1"/>
    <col min="12" max="13" width="13.00390625" style="46" customWidth="1"/>
    <col min="14" max="14" width="3.7109375" style="0" customWidth="1"/>
    <col min="15" max="15" width="16.57421875" style="46" customWidth="1"/>
    <col min="16" max="16" width="20.57421875" style="0" customWidth="1"/>
  </cols>
  <sheetData>
    <row r="1" spans="1:15" ht="18">
      <c r="A1" s="696" t="s">
        <v>28</v>
      </c>
      <c r="B1" s="696"/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6"/>
      <c r="O1" s="696"/>
    </row>
    <row r="2" spans="1:15" ht="36.75" customHeight="1">
      <c r="A2" s="15"/>
      <c r="B2" s="697" t="s">
        <v>10</v>
      </c>
      <c r="C2" s="698"/>
      <c r="D2" s="75"/>
      <c r="E2" s="697" t="s">
        <v>30</v>
      </c>
      <c r="F2" s="698"/>
      <c r="G2" s="75"/>
      <c r="H2" s="697" t="s">
        <v>31</v>
      </c>
      <c r="I2" s="698"/>
      <c r="J2" s="75"/>
      <c r="K2" s="697" t="s">
        <v>33</v>
      </c>
      <c r="L2" s="698"/>
      <c r="M2" s="75"/>
      <c r="N2" s="699" t="s">
        <v>29</v>
      </c>
      <c r="O2" s="700"/>
    </row>
    <row r="3" spans="1:15" ht="14.25">
      <c r="A3" s="5" t="s">
        <v>4</v>
      </c>
      <c r="B3" s="69"/>
      <c r="C3" s="70"/>
      <c r="D3" s="70"/>
      <c r="E3" s="55"/>
      <c r="F3" s="56"/>
      <c r="G3" s="56"/>
      <c r="H3" s="55"/>
      <c r="I3" s="56"/>
      <c r="J3" s="56"/>
      <c r="K3" s="55"/>
      <c r="L3" s="56"/>
      <c r="M3" s="56"/>
      <c r="N3" s="55"/>
      <c r="O3" s="56"/>
    </row>
    <row r="4" spans="1:15" ht="14.25">
      <c r="A4" s="3" t="s">
        <v>13</v>
      </c>
      <c r="B4" s="71">
        <v>1</v>
      </c>
      <c r="C4" s="72"/>
      <c r="D4" s="72"/>
      <c r="E4" s="55"/>
      <c r="F4" s="56"/>
      <c r="G4" s="56"/>
      <c r="H4" s="55"/>
      <c r="I4" s="56"/>
      <c r="J4" s="56"/>
      <c r="K4" s="55"/>
      <c r="L4" s="56"/>
      <c r="M4" s="56"/>
      <c r="N4" s="55">
        <f>B4+E4+H4+K4</f>
        <v>1</v>
      </c>
      <c r="O4" s="56"/>
    </row>
    <row r="5" spans="1:15" ht="27">
      <c r="A5" s="3" t="s">
        <v>19</v>
      </c>
      <c r="B5" s="71">
        <v>1</v>
      </c>
      <c r="C5" s="72">
        <v>360000</v>
      </c>
      <c r="D5" s="72"/>
      <c r="E5" s="55"/>
      <c r="F5" s="56"/>
      <c r="G5" s="56"/>
      <c r="H5" s="55">
        <v>1</v>
      </c>
      <c r="I5" s="56">
        <v>23160</v>
      </c>
      <c r="J5" s="56">
        <f>2895+2040+1440+1158+810.6</f>
        <v>8343.6</v>
      </c>
      <c r="K5" s="55">
        <v>2</v>
      </c>
      <c r="L5" s="56">
        <v>21000</v>
      </c>
      <c r="M5" s="56">
        <v>13265.63</v>
      </c>
      <c r="N5" s="55">
        <f aca="true" t="shared" si="0" ref="N5:N26">B5+E5+H5+K5</f>
        <v>4</v>
      </c>
      <c r="O5" s="56">
        <f>C5+D5+F5+G5+I5+J5+L5+M5</f>
        <v>425769.23</v>
      </c>
    </row>
    <row r="6" spans="1:15" ht="27">
      <c r="A6" s="3" t="s">
        <v>14</v>
      </c>
      <c r="B6" s="71">
        <v>7</v>
      </c>
      <c r="C6" s="72">
        <v>1068000</v>
      </c>
      <c r="D6" s="72">
        <f>5500+10800+7560</f>
        <v>23860</v>
      </c>
      <c r="E6" s="55"/>
      <c r="F6" s="56"/>
      <c r="G6" s="56"/>
      <c r="H6" s="55">
        <v>2</v>
      </c>
      <c r="I6" s="56">
        <v>43920</v>
      </c>
      <c r="J6" s="56">
        <v>16160.7</v>
      </c>
      <c r="K6" s="55">
        <v>7</v>
      </c>
      <c r="L6" s="56">
        <v>100750</v>
      </c>
      <c r="M6" s="56">
        <f>17641.25+14400+12240+4883+3418.1</f>
        <v>52582.35</v>
      </c>
      <c r="N6" s="55">
        <f t="shared" si="0"/>
        <v>16</v>
      </c>
      <c r="O6" s="56">
        <f aca="true" t="shared" si="1" ref="O6:O12">C6+D6+F6+G6+I6+J6+L6+M6</f>
        <v>1305273.05</v>
      </c>
    </row>
    <row r="7" spans="1:15" ht="14.25">
      <c r="A7" s="76" t="s">
        <v>15</v>
      </c>
      <c r="B7" s="77">
        <v>2</v>
      </c>
      <c r="C7" s="78">
        <v>114000</v>
      </c>
      <c r="D7" s="78">
        <v>4360</v>
      </c>
      <c r="E7" s="58">
        <v>3</v>
      </c>
      <c r="F7" s="59">
        <v>60240</v>
      </c>
      <c r="G7" s="59">
        <v>8532.5</v>
      </c>
      <c r="H7" s="58">
        <v>12</v>
      </c>
      <c r="I7" s="59">
        <v>301410</v>
      </c>
      <c r="J7" s="59">
        <f>35070+20400+14400+8979</f>
        <v>78849</v>
      </c>
      <c r="K7" s="58">
        <f>17+5</f>
        <v>22</v>
      </c>
      <c r="L7" s="59">
        <v>231995</v>
      </c>
      <c r="M7" s="59">
        <f>27150.63+43200+36720+8428+5899.43+17.5</f>
        <v>121415.56</v>
      </c>
      <c r="N7" s="58">
        <f t="shared" si="0"/>
        <v>39</v>
      </c>
      <c r="O7" s="56">
        <f t="shared" si="1"/>
        <v>920802.06</v>
      </c>
    </row>
    <row r="8" spans="1:15" ht="29.25" customHeight="1">
      <c r="A8" s="3" t="s">
        <v>16</v>
      </c>
      <c r="B8" s="71"/>
      <c r="C8" s="72"/>
      <c r="D8" s="72"/>
      <c r="E8" s="55">
        <v>1</v>
      </c>
      <c r="F8" s="56">
        <v>13620</v>
      </c>
      <c r="G8" s="56"/>
      <c r="H8" s="55">
        <v>2</v>
      </c>
      <c r="I8" s="56">
        <v>51610</v>
      </c>
      <c r="J8" s="56">
        <v>17746.1</v>
      </c>
      <c r="K8" s="55">
        <v>2</v>
      </c>
      <c r="L8" s="56">
        <v>12240</v>
      </c>
      <c r="M8" s="56">
        <v>6331.35</v>
      </c>
      <c r="N8" s="55">
        <f t="shared" si="0"/>
        <v>5</v>
      </c>
      <c r="O8" s="56">
        <f t="shared" si="1"/>
        <v>101547.45000000001</v>
      </c>
    </row>
    <row r="9" spans="1:15" ht="14.25">
      <c r="A9" s="3" t="s">
        <v>17</v>
      </c>
      <c r="B9" s="71"/>
      <c r="C9" s="72"/>
      <c r="D9" s="72"/>
      <c r="E9" s="55"/>
      <c r="F9" s="79" t="s">
        <v>34</v>
      </c>
      <c r="G9" s="56"/>
      <c r="H9" s="55"/>
      <c r="I9" s="56"/>
      <c r="J9" s="56"/>
      <c r="K9" s="55">
        <v>3</v>
      </c>
      <c r="L9" s="56">
        <v>56760</v>
      </c>
      <c r="M9" s="56">
        <v>25290.23</v>
      </c>
      <c r="N9" s="55">
        <f t="shared" si="0"/>
        <v>3</v>
      </c>
      <c r="O9" s="56">
        <f>L9+M9</f>
        <v>82050.23</v>
      </c>
    </row>
    <row r="10" spans="1:15" ht="14.25">
      <c r="A10" s="76" t="s">
        <v>18</v>
      </c>
      <c r="B10" s="77">
        <v>13</v>
      </c>
      <c r="C10" s="78">
        <v>515820</v>
      </c>
      <c r="D10" s="78">
        <v>7365</v>
      </c>
      <c r="E10" s="58">
        <f>36-1</f>
        <v>35</v>
      </c>
      <c r="F10" s="59">
        <v>939480</v>
      </c>
      <c r="G10" s="59">
        <v>123618.25</v>
      </c>
      <c r="H10" s="58">
        <v>30</v>
      </c>
      <c r="I10" s="59">
        <v>494700</v>
      </c>
      <c r="J10" s="59">
        <v>18400.8</v>
      </c>
      <c r="K10" s="58">
        <f>23-10</f>
        <v>13</v>
      </c>
      <c r="L10" s="59">
        <v>40950</v>
      </c>
      <c r="M10" s="59"/>
      <c r="N10" s="58">
        <f t="shared" si="0"/>
        <v>91</v>
      </c>
      <c r="O10" s="56">
        <f t="shared" si="1"/>
        <v>2140334.05</v>
      </c>
    </row>
    <row r="11" spans="1:15" ht="14.25">
      <c r="A11" s="3" t="s">
        <v>20</v>
      </c>
      <c r="B11" s="71">
        <v>1</v>
      </c>
      <c r="C11" s="72">
        <v>64800</v>
      </c>
      <c r="D11" s="72">
        <v>3660</v>
      </c>
      <c r="E11" s="55">
        <v>1</v>
      </c>
      <c r="F11" s="56">
        <v>50280</v>
      </c>
      <c r="G11" s="56">
        <v>7120</v>
      </c>
      <c r="H11" s="55">
        <v>1</v>
      </c>
      <c r="I11" s="56">
        <v>39840</v>
      </c>
      <c r="J11" s="56">
        <v>8460</v>
      </c>
      <c r="K11" s="55">
        <v>1</v>
      </c>
      <c r="L11" s="56">
        <v>9090</v>
      </c>
      <c r="M11" s="56">
        <v>6338.15</v>
      </c>
      <c r="N11" s="55">
        <f t="shared" si="0"/>
        <v>4</v>
      </c>
      <c r="O11" s="56">
        <f t="shared" si="1"/>
        <v>189588.15</v>
      </c>
    </row>
    <row r="12" spans="1:16" ht="14.25">
      <c r="A12" s="3" t="s">
        <v>26</v>
      </c>
      <c r="B12" s="71">
        <v>4</v>
      </c>
      <c r="C12" s="72">
        <v>138600</v>
      </c>
      <c r="D12" s="72"/>
      <c r="E12" s="55">
        <v>4</v>
      </c>
      <c r="F12" s="56">
        <v>83460</v>
      </c>
      <c r="G12" s="56"/>
      <c r="H12" s="55"/>
      <c r="I12" s="56"/>
      <c r="J12" s="56"/>
      <c r="K12" s="55">
        <v>3</v>
      </c>
      <c r="L12" s="56">
        <v>9450</v>
      </c>
      <c r="M12" s="56"/>
      <c r="N12" s="55">
        <f t="shared" si="0"/>
        <v>11</v>
      </c>
      <c r="O12" s="56">
        <f t="shared" si="1"/>
        <v>231510</v>
      </c>
      <c r="P12" s="48">
        <f>SUM(O5:O12)</f>
        <v>5396874.220000001</v>
      </c>
    </row>
    <row r="13" spans="1:16" ht="14.25">
      <c r="A13" s="4"/>
      <c r="B13" s="73">
        <f>SUM(B4:B12)</f>
        <v>29</v>
      </c>
      <c r="C13" s="74">
        <f>SUM(C4:C12)</f>
        <v>2261220</v>
      </c>
      <c r="D13" s="74">
        <f>SUM(D4:D12)</f>
        <v>39245</v>
      </c>
      <c r="E13" s="60">
        <f>SUM(E4:E12)</f>
        <v>44</v>
      </c>
      <c r="F13" s="61">
        <f>SUM(F5:F12)</f>
        <v>1147080</v>
      </c>
      <c r="G13" s="61">
        <f>SUM(G5:G12)</f>
        <v>139270.75</v>
      </c>
      <c r="H13" s="60">
        <f>SUM(H4:H12)</f>
        <v>48</v>
      </c>
      <c r="I13" s="61">
        <f>SUM(I5:I11)</f>
        <v>954640</v>
      </c>
      <c r="J13" s="61">
        <f>SUM(J5:J11)</f>
        <v>147960.19999999998</v>
      </c>
      <c r="K13" s="60">
        <f>SUM(K4:K12)</f>
        <v>53</v>
      </c>
      <c r="L13" s="61">
        <f>SUM(L5:L12)</f>
        <v>482235</v>
      </c>
      <c r="M13" s="61">
        <f>SUM(M5:M12)</f>
        <v>225223.27</v>
      </c>
      <c r="N13" s="55"/>
      <c r="O13" s="56"/>
      <c r="P13" s="49">
        <f>C13+F13+I13+L13</f>
        <v>4845175</v>
      </c>
    </row>
    <row r="14" spans="1:16" ht="14.25">
      <c r="A14" s="80"/>
      <c r="B14" s="73"/>
      <c r="C14" s="74">
        <f>C13+D13</f>
        <v>2300465</v>
      </c>
      <c r="D14" s="74"/>
      <c r="E14" s="60"/>
      <c r="F14" s="61">
        <f>F13+G13</f>
        <v>1286350.75</v>
      </c>
      <c r="G14" s="61"/>
      <c r="H14" s="60"/>
      <c r="I14" s="61">
        <f>I13+J13</f>
        <v>1102600.2</v>
      </c>
      <c r="J14" s="61"/>
      <c r="K14" s="60"/>
      <c r="L14" s="61">
        <f>L13+M13</f>
        <v>707458.27</v>
      </c>
      <c r="M14" s="61"/>
      <c r="N14" s="55"/>
      <c r="O14" s="56">
        <f>C13+F13+I13+L13</f>
        <v>4845175</v>
      </c>
      <c r="P14" s="49"/>
    </row>
    <row r="15" spans="1:15" ht="14.25">
      <c r="A15" s="8" t="s">
        <v>6</v>
      </c>
      <c r="B15" s="12"/>
      <c r="C15" s="40"/>
      <c r="D15" s="40"/>
      <c r="E15" s="17"/>
      <c r="F15" s="45"/>
      <c r="G15" s="45"/>
      <c r="H15" s="17"/>
      <c r="I15" s="45"/>
      <c r="J15" s="45"/>
      <c r="K15" s="17"/>
      <c r="L15" s="45"/>
      <c r="M15" s="45"/>
      <c r="N15" s="17"/>
      <c r="O15" s="45"/>
    </row>
    <row r="16" spans="1:15" ht="14.25">
      <c r="A16" s="3" t="s">
        <v>21</v>
      </c>
      <c r="B16" s="20">
        <v>3</v>
      </c>
      <c r="C16" s="41">
        <f>81600+129600</f>
        <v>211200</v>
      </c>
      <c r="D16" s="41"/>
      <c r="E16" s="18">
        <v>13</v>
      </c>
      <c r="F16" s="47">
        <f>99360+74160+273275</f>
        <v>446795</v>
      </c>
      <c r="G16" s="47"/>
      <c r="H16" s="18">
        <v>6</v>
      </c>
      <c r="I16" s="47">
        <f>62880+16800+70990</f>
        <v>150670</v>
      </c>
      <c r="J16" s="47"/>
      <c r="K16" s="18">
        <f>12+1</f>
        <v>13</v>
      </c>
      <c r="L16" s="47">
        <f>120480+29700+12660+9705</f>
        <v>172545</v>
      </c>
      <c r="M16" s="47"/>
      <c r="N16" s="17">
        <f t="shared" si="0"/>
        <v>35</v>
      </c>
      <c r="O16" s="45">
        <f>C16+F16+I16+L16</f>
        <v>981210</v>
      </c>
    </row>
    <row r="17" spans="1:15" ht="14.25">
      <c r="A17" s="2"/>
      <c r="B17" s="13"/>
      <c r="C17" s="42"/>
      <c r="D17" s="42"/>
      <c r="E17" s="17"/>
      <c r="F17" s="45"/>
      <c r="G17" s="45"/>
      <c r="H17" s="17"/>
      <c r="I17" s="45"/>
      <c r="J17" s="45"/>
      <c r="K17" s="17"/>
      <c r="L17" s="45"/>
      <c r="M17" s="45"/>
      <c r="N17" s="17"/>
      <c r="O17" s="45"/>
    </row>
    <row r="18" spans="1:15" ht="14.25">
      <c r="A18" s="8" t="s">
        <v>7</v>
      </c>
      <c r="B18" s="13"/>
      <c r="C18" s="42"/>
      <c r="D18" s="42"/>
      <c r="E18" s="17"/>
      <c r="F18" s="45"/>
      <c r="G18" s="45"/>
      <c r="H18" s="17"/>
      <c r="I18" s="45"/>
      <c r="J18" s="45"/>
      <c r="K18" s="17"/>
      <c r="L18" s="45"/>
      <c r="M18" s="45"/>
      <c r="N18" s="17"/>
      <c r="O18" s="45"/>
    </row>
    <row r="19" spans="1:15" ht="14.25">
      <c r="A19" s="3" t="s">
        <v>22</v>
      </c>
      <c r="B19" s="11">
        <v>3</v>
      </c>
      <c r="C19" s="43">
        <f>81600+97200</f>
        <v>178800</v>
      </c>
      <c r="D19" s="43"/>
      <c r="E19" s="17">
        <v>23</v>
      </c>
      <c r="F19" s="45">
        <f>153360+55200+57360+165120+398905+42020</f>
        <v>871965</v>
      </c>
      <c r="G19" s="45"/>
      <c r="H19" s="17">
        <v>10</v>
      </c>
      <c r="I19" s="45">
        <f>87110+26880+25630+31440</f>
        <v>171060</v>
      </c>
      <c r="J19" s="45"/>
      <c r="K19" s="17">
        <v>11</v>
      </c>
      <c r="L19" s="45">
        <f>62310+74525+9660</f>
        <v>146495</v>
      </c>
      <c r="M19" s="45"/>
      <c r="N19" s="17">
        <f t="shared" si="0"/>
        <v>47</v>
      </c>
      <c r="O19" s="45">
        <f>C19+F19+I19+L19</f>
        <v>1368320</v>
      </c>
    </row>
    <row r="20" spans="1:15" ht="14.25">
      <c r="A20" s="3" t="s">
        <v>23</v>
      </c>
      <c r="B20" s="7"/>
      <c r="C20" s="39"/>
      <c r="D20" s="39"/>
      <c r="E20" s="17"/>
      <c r="F20" s="45"/>
      <c r="G20" s="45"/>
      <c r="H20" s="17">
        <v>3</v>
      </c>
      <c r="I20" s="45">
        <f>30950+21840+22260</f>
        <v>75050</v>
      </c>
      <c r="J20" s="45"/>
      <c r="K20" s="17">
        <v>17</v>
      </c>
      <c r="L20" s="45">
        <f>113520+183410+10500</f>
        <v>307430</v>
      </c>
      <c r="M20" s="45"/>
      <c r="N20" s="17">
        <f t="shared" si="0"/>
        <v>20</v>
      </c>
      <c r="O20" s="45">
        <f>C20+F20+I20+L20</f>
        <v>382480</v>
      </c>
    </row>
    <row r="21" spans="1:16" ht="14.25">
      <c r="A21" s="9"/>
      <c r="B21" s="19">
        <f>SUM(B19:B20)</f>
        <v>3</v>
      </c>
      <c r="C21" s="44">
        <f>C19</f>
        <v>178800</v>
      </c>
      <c r="D21" s="44"/>
      <c r="E21" s="18">
        <f>SUM(E19:E20)</f>
        <v>23</v>
      </c>
      <c r="F21" s="47">
        <f>F19</f>
        <v>871965</v>
      </c>
      <c r="G21" s="47"/>
      <c r="H21" s="18">
        <f>SUM(H19:H20)</f>
        <v>13</v>
      </c>
      <c r="I21" s="47">
        <f>SUM(I19:I20)</f>
        <v>246110</v>
      </c>
      <c r="J21" s="47"/>
      <c r="K21" s="18">
        <f>SUM(K19:K20)</f>
        <v>28</v>
      </c>
      <c r="L21" s="47">
        <f>SUM(L19:L20)</f>
        <v>453925</v>
      </c>
      <c r="M21" s="47"/>
      <c r="N21" s="17"/>
      <c r="O21" s="45"/>
      <c r="P21" s="48">
        <f>SUM(O19:O20)</f>
        <v>1750800</v>
      </c>
    </row>
    <row r="22" spans="1:15" ht="27.75">
      <c r="A22" s="8" t="s">
        <v>8</v>
      </c>
      <c r="B22" s="13"/>
      <c r="C22" s="42"/>
      <c r="D22" s="42"/>
      <c r="E22" s="17"/>
      <c r="F22" s="45"/>
      <c r="G22" s="45"/>
      <c r="H22" s="17"/>
      <c r="I22" s="45"/>
      <c r="J22" s="45"/>
      <c r="K22" s="17"/>
      <c r="L22" s="45"/>
      <c r="M22" s="45"/>
      <c r="N22" s="17"/>
      <c r="O22" s="45"/>
    </row>
    <row r="23" spans="1:15" ht="27">
      <c r="A23" s="3" t="s">
        <v>24</v>
      </c>
      <c r="B23" s="20">
        <v>4</v>
      </c>
      <c r="C23" s="41">
        <f>81600+96000+97200</f>
        <v>274800</v>
      </c>
      <c r="D23" s="41"/>
      <c r="E23" s="18">
        <v>12</v>
      </c>
      <c r="F23" s="47">
        <f>72480+326130</f>
        <v>398610</v>
      </c>
      <c r="G23" s="47"/>
      <c r="H23" s="18">
        <v>3</v>
      </c>
      <c r="I23" s="47">
        <f>41000+22320</f>
        <v>63320</v>
      </c>
      <c r="J23" s="47"/>
      <c r="K23" s="18">
        <v>3</v>
      </c>
      <c r="L23" s="47">
        <f>5400+14175+6555</f>
        <v>26130</v>
      </c>
      <c r="M23" s="47"/>
      <c r="N23" s="17">
        <f t="shared" si="0"/>
        <v>22</v>
      </c>
      <c r="O23" s="45">
        <f>C23+F23+I23+L23</f>
        <v>762860</v>
      </c>
    </row>
    <row r="24" spans="1:15" ht="14.25">
      <c r="A24" s="1"/>
      <c r="B24" s="13"/>
      <c r="C24" s="42"/>
      <c r="D24" s="42"/>
      <c r="E24" s="17"/>
      <c r="F24" s="45"/>
      <c r="G24" s="45"/>
      <c r="H24" s="17"/>
      <c r="I24" s="45"/>
      <c r="J24" s="45"/>
      <c r="K24" s="17"/>
      <c r="L24" s="45"/>
      <c r="M24" s="45"/>
      <c r="N24" s="17"/>
      <c r="O24" s="45"/>
    </row>
    <row r="25" spans="1:15" ht="14.25">
      <c r="A25" s="10" t="s">
        <v>5</v>
      </c>
      <c r="B25" s="13"/>
      <c r="C25" s="42"/>
      <c r="D25" s="42"/>
      <c r="E25" s="17"/>
      <c r="F25" s="45"/>
      <c r="G25" s="45"/>
      <c r="H25" s="17"/>
      <c r="I25" s="45"/>
      <c r="J25" s="45"/>
      <c r="K25" s="17"/>
      <c r="L25" s="45"/>
      <c r="M25" s="45"/>
      <c r="N25" s="17"/>
      <c r="O25" s="45"/>
    </row>
    <row r="26" spans="1:15" ht="14.25">
      <c r="A26" s="3" t="s">
        <v>25</v>
      </c>
      <c r="B26" s="20">
        <v>1</v>
      </c>
      <c r="C26" s="41">
        <v>64800</v>
      </c>
      <c r="D26" s="41"/>
      <c r="E26" s="18">
        <v>2</v>
      </c>
      <c r="F26" s="47">
        <f>50880+38755</f>
        <v>89635</v>
      </c>
      <c r="G26" s="47"/>
      <c r="H26" s="18">
        <v>2</v>
      </c>
      <c r="I26" s="47">
        <f>28360+31440</f>
        <v>59800</v>
      </c>
      <c r="J26" s="47"/>
      <c r="K26" s="18">
        <v>2</v>
      </c>
      <c r="L26" s="47">
        <f>20340+6440</f>
        <v>26780</v>
      </c>
      <c r="M26" s="47"/>
      <c r="N26" s="17">
        <f t="shared" si="0"/>
        <v>7</v>
      </c>
      <c r="O26" s="45">
        <f>C26+F26+I26+L26</f>
        <v>241015</v>
      </c>
    </row>
    <row r="27" spans="1:15" ht="14.25">
      <c r="A27" s="2"/>
      <c r="B27" s="13"/>
      <c r="C27" s="42"/>
      <c r="D27" s="42"/>
      <c r="E27" s="17"/>
      <c r="F27" s="45"/>
      <c r="G27" s="45"/>
      <c r="H27" s="17"/>
      <c r="I27" s="45"/>
      <c r="J27" s="45"/>
      <c r="K27" s="17"/>
      <c r="L27" s="45"/>
      <c r="M27" s="45"/>
      <c r="N27" s="17"/>
      <c r="O27" s="45"/>
    </row>
    <row r="28" spans="1:15" ht="27.75">
      <c r="A28" s="6" t="s">
        <v>9</v>
      </c>
      <c r="B28" s="13"/>
      <c r="C28" s="42"/>
      <c r="D28" s="42"/>
      <c r="E28" s="17"/>
      <c r="F28" s="45"/>
      <c r="G28" s="45"/>
      <c r="H28" s="17"/>
      <c r="I28" s="45"/>
      <c r="J28" s="45"/>
      <c r="K28" s="17"/>
      <c r="L28" s="45"/>
      <c r="M28" s="45"/>
      <c r="N28" s="17"/>
      <c r="O28" s="45"/>
    </row>
    <row r="29" spans="1:15" ht="27">
      <c r="A29" s="3" t="s">
        <v>11</v>
      </c>
      <c r="B29" s="11"/>
      <c r="C29" s="43"/>
      <c r="D29" s="43"/>
      <c r="E29" s="17"/>
      <c r="F29" s="45"/>
      <c r="G29" s="45"/>
      <c r="H29" s="17"/>
      <c r="I29" s="45"/>
      <c r="J29" s="45"/>
      <c r="K29" s="17"/>
      <c r="L29" s="45"/>
      <c r="M29" s="45"/>
      <c r="N29" s="17"/>
      <c r="O29" s="45">
        <f>C29+F29+I29+L29</f>
        <v>0</v>
      </c>
    </row>
    <row r="30" spans="1:15" ht="14.25">
      <c r="A30" s="21"/>
      <c r="B30" s="17"/>
      <c r="C30" s="45">
        <f>2630*12*10</f>
        <v>315600</v>
      </c>
      <c r="D30" s="45">
        <f>250*12*10</f>
        <v>30000</v>
      </c>
      <c r="E30" s="17"/>
      <c r="F30" s="45">
        <f>C30+D30</f>
        <v>345600</v>
      </c>
      <c r="G30" s="45"/>
      <c r="H30" s="17"/>
      <c r="I30" s="45"/>
      <c r="J30" s="45"/>
      <c r="K30" s="17"/>
      <c r="L30" s="45"/>
      <c r="M30" s="45"/>
      <c r="N30" s="17"/>
      <c r="O30" s="45"/>
    </row>
    <row r="31" spans="1:15" ht="14.25">
      <c r="A31" s="21"/>
      <c r="B31" s="17"/>
      <c r="C31" s="45"/>
      <c r="D31" s="45"/>
      <c r="E31" s="17"/>
      <c r="F31" s="45"/>
      <c r="G31" s="45"/>
      <c r="H31" s="17"/>
      <c r="I31" s="45"/>
      <c r="J31" s="45"/>
      <c r="K31" s="17"/>
      <c r="L31" s="45"/>
      <c r="M31" s="45"/>
      <c r="N31" s="17">
        <f>SUM(N4:N30)</f>
        <v>305</v>
      </c>
      <c r="O31" s="45">
        <f>SUM(O14:O29)</f>
        <v>8581060</v>
      </c>
    </row>
  </sheetData>
  <sheetProtection/>
  <mergeCells count="6">
    <mergeCell ref="A1:O1"/>
    <mergeCell ref="B2:C2"/>
    <mergeCell ref="E2:F2"/>
    <mergeCell ref="H2:I2"/>
    <mergeCell ref="K2:L2"/>
    <mergeCell ref="N2:O2"/>
  </mergeCells>
  <printOptions/>
  <pageMargins left="0.7" right="0.7" top="0.75" bottom="0.75" header="0.3" footer="0.3"/>
  <pageSetup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view="pageBreakPreview" zoomScale="85" zoomScaleSheetLayoutView="85" zoomScalePageLayoutView="0" workbookViewId="0" topLeftCell="C1">
      <selection activeCell="N4" sqref="N4"/>
    </sheetView>
  </sheetViews>
  <sheetFormatPr defaultColWidth="9.140625" defaultRowHeight="15"/>
  <cols>
    <col min="1" max="1" width="10.57421875" style="260" customWidth="1"/>
    <col min="2" max="2" width="36.7109375" style="268" customWidth="1"/>
    <col min="3" max="3" width="15.00390625" style="348" customWidth="1"/>
    <col min="4" max="4" width="14.28125" style="348" customWidth="1"/>
    <col min="5" max="5" width="15.00390625" style="348" customWidth="1"/>
    <col min="6" max="6" width="14.8515625" style="348" customWidth="1"/>
    <col min="7" max="7" width="14.57421875" style="348" customWidth="1"/>
    <col min="8" max="8" width="14.421875" style="348" customWidth="1"/>
    <col min="9" max="9" width="15.7109375" style="348" customWidth="1"/>
    <col min="10" max="10" width="14.8515625" style="348" customWidth="1"/>
    <col min="11" max="11" width="13.7109375" style="348" customWidth="1"/>
    <col min="12" max="13" width="16.28125" style="348" customWidth="1"/>
    <col min="14" max="14" width="17.7109375" style="348" customWidth="1"/>
    <col min="15" max="16" width="17.140625" style="348" customWidth="1"/>
    <col min="17" max="16384" width="9.140625" style="260" customWidth="1"/>
  </cols>
  <sheetData>
    <row r="1" spans="1:16" s="369" customFormat="1" ht="19.5" customHeight="1">
      <c r="A1" s="366" t="s">
        <v>102</v>
      </c>
      <c r="B1" s="367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</row>
    <row r="2" spans="1:16" s="339" customFormat="1" ht="18" customHeight="1">
      <c r="A2" s="370" t="s">
        <v>183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</row>
    <row r="3" spans="1:16" ht="99" customHeight="1">
      <c r="A3" s="625" t="s">
        <v>101</v>
      </c>
      <c r="B3" s="627" t="s">
        <v>97</v>
      </c>
      <c r="C3" s="619" t="s">
        <v>337</v>
      </c>
      <c r="D3" s="624" t="s">
        <v>338</v>
      </c>
      <c r="E3" s="629"/>
      <c r="F3" s="630"/>
      <c r="G3" s="614" t="s">
        <v>339</v>
      </c>
      <c r="H3" s="615"/>
      <c r="I3" s="616"/>
      <c r="J3" s="614" t="s">
        <v>340</v>
      </c>
      <c r="K3" s="616"/>
      <c r="L3" s="619" t="s">
        <v>271</v>
      </c>
      <c r="M3" s="619" t="s">
        <v>341</v>
      </c>
      <c r="N3" s="260"/>
      <c r="O3" s="260"/>
      <c r="P3" s="260"/>
    </row>
    <row r="4" spans="1:13" s="280" customFormat="1" ht="62.25" customHeight="1">
      <c r="A4" s="626"/>
      <c r="B4" s="628"/>
      <c r="C4" s="620"/>
      <c r="D4" s="371" t="s">
        <v>47</v>
      </c>
      <c r="E4" s="371" t="s">
        <v>48</v>
      </c>
      <c r="F4" s="372" t="s">
        <v>255</v>
      </c>
      <c r="G4" s="371" t="s">
        <v>47</v>
      </c>
      <c r="H4" s="371" t="s">
        <v>48</v>
      </c>
      <c r="I4" s="372" t="s">
        <v>259</v>
      </c>
      <c r="J4" s="373" t="s">
        <v>256</v>
      </c>
      <c r="K4" s="373" t="s">
        <v>257</v>
      </c>
      <c r="L4" s="620"/>
      <c r="M4" s="620"/>
    </row>
    <row r="5" spans="1:16" ht="15">
      <c r="A5" s="320"/>
      <c r="B5" s="374"/>
      <c r="C5" s="375" t="s">
        <v>0</v>
      </c>
      <c r="D5" s="375" t="s">
        <v>0</v>
      </c>
      <c r="E5" s="375" t="s">
        <v>0</v>
      </c>
      <c r="F5" s="375" t="s">
        <v>0</v>
      </c>
      <c r="G5" s="375" t="s">
        <v>0</v>
      </c>
      <c r="H5" s="375" t="s">
        <v>0</v>
      </c>
      <c r="I5" s="376" t="s">
        <v>0</v>
      </c>
      <c r="J5" s="377" t="s">
        <v>0</v>
      </c>
      <c r="K5" s="377"/>
      <c r="L5" s="377" t="s">
        <v>0</v>
      </c>
      <c r="M5" s="376" t="s">
        <v>0</v>
      </c>
      <c r="N5" s="260"/>
      <c r="O5" s="260"/>
      <c r="P5" s="260"/>
    </row>
    <row r="6" spans="1:16" ht="15">
      <c r="A6" s="378" t="s">
        <v>117</v>
      </c>
      <c r="B6" s="379" t="s">
        <v>141</v>
      </c>
      <c r="C6" s="380"/>
      <c r="D6" s="380"/>
      <c r="E6" s="380"/>
      <c r="F6" s="380"/>
      <c r="G6" s="380"/>
      <c r="H6" s="380"/>
      <c r="I6" s="380"/>
      <c r="J6" s="380"/>
      <c r="K6" s="380"/>
      <c r="L6" s="380"/>
      <c r="M6" s="380"/>
      <c r="N6" s="260"/>
      <c r="O6" s="260"/>
      <c r="P6" s="260"/>
    </row>
    <row r="7" spans="1:16" ht="15">
      <c r="A7" s="378"/>
      <c r="B7" s="379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260"/>
      <c r="O7" s="260"/>
      <c r="P7" s="260"/>
    </row>
    <row r="8" spans="1:16" ht="15">
      <c r="A8" s="382" t="s">
        <v>41</v>
      </c>
      <c r="B8" s="383" t="s">
        <v>118</v>
      </c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260"/>
      <c r="O8" s="260"/>
      <c r="P8" s="260"/>
    </row>
    <row r="9" spans="1:16" ht="15">
      <c r="A9" s="382" t="s">
        <v>42</v>
      </c>
      <c r="B9" s="383" t="s">
        <v>119</v>
      </c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260"/>
      <c r="O9" s="260"/>
      <c r="P9" s="260"/>
    </row>
    <row r="10" spans="1:16" ht="15">
      <c r="A10" s="382" t="s">
        <v>43</v>
      </c>
      <c r="B10" s="383" t="s">
        <v>120</v>
      </c>
      <c r="C10" s="381"/>
      <c r="D10" s="381"/>
      <c r="E10" s="381"/>
      <c r="F10" s="381"/>
      <c r="G10" s="381"/>
      <c r="H10" s="381"/>
      <c r="I10" s="381"/>
      <c r="J10" s="381"/>
      <c r="K10" s="381"/>
      <c r="L10" s="381"/>
      <c r="M10" s="381"/>
      <c r="N10" s="260"/>
      <c r="O10" s="260"/>
      <c r="P10" s="260"/>
    </row>
    <row r="11" spans="1:16" ht="15">
      <c r="A11" s="382" t="s">
        <v>44</v>
      </c>
      <c r="B11" s="383" t="s">
        <v>121</v>
      </c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260"/>
      <c r="O11" s="260"/>
      <c r="P11" s="260"/>
    </row>
    <row r="12" spans="1:16" ht="15">
      <c r="A12" s="382" t="s">
        <v>45</v>
      </c>
      <c r="B12" s="383" t="s">
        <v>122</v>
      </c>
      <c r="C12" s="381"/>
      <c r="D12" s="381"/>
      <c r="E12" s="381"/>
      <c r="F12" s="381"/>
      <c r="G12" s="381"/>
      <c r="H12" s="381"/>
      <c r="I12" s="381"/>
      <c r="J12" s="381"/>
      <c r="K12" s="381"/>
      <c r="L12" s="381"/>
      <c r="M12" s="381"/>
      <c r="N12" s="260"/>
      <c r="O12" s="260"/>
      <c r="P12" s="260"/>
    </row>
    <row r="13" spans="1:16" ht="15">
      <c r="A13" s="382" t="s">
        <v>46</v>
      </c>
      <c r="B13" s="383" t="s">
        <v>123</v>
      </c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260"/>
      <c r="O13" s="260"/>
      <c r="P13" s="260"/>
    </row>
    <row r="14" spans="1:16" ht="15">
      <c r="A14" s="382"/>
      <c r="B14" s="384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260"/>
      <c r="O14" s="260"/>
      <c r="P14" s="260"/>
    </row>
    <row r="15" spans="1:13" s="339" customFormat="1" ht="30.75" customHeight="1" thickBot="1">
      <c r="A15" s="621" t="s">
        <v>268</v>
      </c>
      <c r="B15" s="622"/>
      <c r="C15" s="385"/>
      <c r="D15" s="385"/>
      <c r="E15" s="385"/>
      <c r="F15" s="386"/>
      <c r="G15" s="385"/>
      <c r="H15" s="385"/>
      <c r="I15" s="385"/>
      <c r="J15" s="387"/>
      <c r="K15" s="388"/>
      <c r="L15" s="385">
        <f>SUM(L8:L13)</f>
        <v>0</v>
      </c>
      <c r="M15" s="385">
        <f>SUM(M8:M13)</f>
        <v>0</v>
      </c>
    </row>
    <row r="16" ht="15" thickTop="1"/>
    <row r="17" ht="15">
      <c r="A17" s="268" t="s">
        <v>112</v>
      </c>
    </row>
    <row r="19" spans="1:16" ht="22.5" customHeight="1">
      <c r="A19" s="623" t="s">
        <v>214</v>
      </c>
      <c r="B19" s="624" t="s">
        <v>113</v>
      </c>
      <c r="C19" s="631" t="s">
        <v>293</v>
      </c>
      <c r="D19" s="614" t="s">
        <v>115</v>
      </c>
      <c r="E19" s="615"/>
      <c r="F19" s="615"/>
      <c r="G19" s="615"/>
      <c r="H19" s="616"/>
      <c r="I19" s="623" t="s">
        <v>236</v>
      </c>
      <c r="J19" s="623"/>
      <c r="P19" s="260"/>
    </row>
    <row r="20" spans="1:16" ht="30">
      <c r="A20" s="623"/>
      <c r="B20" s="624"/>
      <c r="C20" s="632"/>
      <c r="D20" s="389" t="s">
        <v>114</v>
      </c>
      <c r="E20" s="389" t="s">
        <v>267</v>
      </c>
      <c r="F20" s="389" t="s">
        <v>269</v>
      </c>
      <c r="G20" s="389" t="s">
        <v>270</v>
      </c>
      <c r="H20" s="389" t="s">
        <v>271</v>
      </c>
      <c r="I20" s="623"/>
      <c r="J20" s="623"/>
      <c r="P20" s="260"/>
    </row>
    <row r="21" spans="1:16" ht="15">
      <c r="A21" s="390"/>
      <c r="B21" s="496"/>
      <c r="C21" s="391"/>
      <c r="D21" s="392"/>
      <c r="E21" s="392"/>
      <c r="F21" s="392"/>
      <c r="G21" s="392"/>
      <c r="H21" s="392"/>
      <c r="I21" s="617"/>
      <c r="J21" s="618"/>
      <c r="P21" s="260"/>
    </row>
    <row r="22" spans="1:16" ht="15">
      <c r="A22" s="390"/>
      <c r="B22" s="496"/>
      <c r="C22" s="391"/>
      <c r="D22" s="392"/>
      <c r="E22" s="392"/>
      <c r="F22" s="392"/>
      <c r="G22" s="392"/>
      <c r="H22" s="392"/>
      <c r="I22" s="617"/>
      <c r="J22" s="618"/>
      <c r="P22" s="260"/>
    </row>
    <row r="23" spans="1:16" ht="15">
      <c r="A23" s="390"/>
      <c r="B23" s="496"/>
      <c r="C23" s="391"/>
      <c r="D23" s="392"/>
      <c r="E23" s="392"/>
      <c r="F23" s="392"/>
      <c r="G23" s="392"/>
      <c r="H23" s="392"/>
      <c r="I23" s="617"/>
      <c r="J23" s="618"/>
      <c r="P23" s="260"/>
    </row>
    <row r="24" spans="1:16" ht="15">
      <c r="A24" s="390"/>
      <c r="B24" s="496"/>
      <c r="C24" s="391"/>
      <c r="D24" s="392"/>
      <c r="E24" s="392"/>
      <c r="F24" s="392"/>
      <c r="G24" s="392"/>
      <c r="H24" s="392"/>
      <c r="I24" s="617"/>
      <c r="J24" s="618"/>
      <c r="P24" s="260"/>
    </row>
    <row r="25" spans="1:16" ht="15">
      <c r="A25" s="390"/>
      <c r="B25" s="496"/>
      <c r="C25" s="391"/>
      <c r="D25" s="392"/>
      <c r="E25" s="392"/>
      <c r="F25" s="392"/>
      <c r="G25" s="392"/>
      <c r="H25" s="392"/>
      <c r="I25" s="617"/>
      <c r="J25" s="618"/>
      <c r="P25" s="260"/>
    </row>
    <row r="26" spans="1:17" ht="30.75" customHeight="1" thickBot="1">
      <c r="A26" s="621" t="s">
        <v>272</v>
      </c>
      <c r="B26" s="622"/>
      <c r="C26" s="598"/>
      <c r="D26" s="494"/>
      <c r="E26" s="494"/>
      <c r="F26" s="494"/>
      <c r="G26" s="494"/>
      <c r="H26" s="494"/>
      <c r="I26" s="493"/>
      <c r="J26" s="495"/>
      <c r="Q26" s="348"/>
    </row>
    <row r="27" ht="15" thickTop="1"/>
    <row r="28" ht="15">
      <c r="A28" s="268" t="s">
        <v>273</v>
      </c>
    </row>
    <row r="29" spans="1:8" ht="30" customHeight="1">
      <c r="A29" s="390"/>
      <c r="B29" s="496"/>
      <c r="C29" s="497"/>
      <c r="D29" s="498"/>
      <c r="E29" s="389" t="s">
        <v>267</v>
      </c>
      <c r="F29" s="389" t="s">
        <v>269</v>
      </c>
      <c r="G29" s="389" t="s">
        <v>270</v>
      </c>
      <c r="H29" s="389" t="s">
        <v>271</v>
      </c>
    </row>
    <row r="30" spans="1:8" ht="15">
      <c r="A30" s="499" t="s">
        <v>274</v>
      </c>
      <c r="B30" s="502" t="s">
        <v>268</v>
      </c>
      <c r="C30" s="503"/>
      <c r="D30" s="504"/>
      <c r="E30" s="499"/>
      <c r="F30" s="499"/>
      <c r="G30" s="499"/>
      <c r="H30" s="499"/>
    </row>
    <row r="31" spans="1:8" ht="15">
      <c r="A31" s="500" t="s">
        <v>275</v>
      </c>
      <c r="B31" s="330" t="s">
        <v>272</v>
      </c>
      <c r="C31" s="328"/>
      <c r="D31" s="505"/>
      <c r="E31" s="500"/>
      <c r="F31" s="500"/>
      <c r="G31" s="500"/>
      <c r="H31" s="500"/>
    </row>
    <row r="32" spans="1:8" ht="15">
      <c r="A32" s="320"/>
      <c r="B32" s="506"/>
      <c r="C32" s="507"/>
      <c r="D32" s="508"/>
      <c r="E32" s="501"/>
      <c r="F32" s="501"/>
      <c r="G32" s="501"/>
      <c r="H32" s="501"/>
    </row>
    <row r="33" spans="1:8" ht="15" thickBot="1">
      <c r="A33" s="511"/>
      <c r="B33" s="617" t="s">
        <v>276</v>
      </c>
      <c r="C33" s="633"/>
      <c r="D33" s="618"/>
      <c r="E33" s="512"/>
      <c r="F33" s="512"/>
      <c r="G33" s="512"/>
      <c r="H33" s="512"/>
    </row>
    <row r="34" spans="1:16" s="329" customFormat="1" ht="15" thickTop="1">
      <c r="A34" s="509"/>
      <c r="B34" s="510"/>
      <c r="C34" s="503"/>
      <c r="D34" s="503"/>
      <c r="E34" s="328"/>
      <c r="F34" s="328"/>
      <c r="G34" s="328"/>
      <c r="H34" s="328"/>
      <c r="I34" s="328"/>
      <c r="J34" s="328"/>
      <c r="K34" s="328"/>
      <c r="L34" s="328"/>
      <c r="M34" s="328"/>
      <c r="N34" s="328"/>
      <c r="O34" s="328"/>
      <c r="P34" s="328"/>
    </row>
  </sheetData>
  <sheetProtection/>
  <mergeCells count="21">
    <mergeCell ref="B33:D33"/>
    <mergeCell ref="I21:J21"/>
    <mergeCell ref="I22:J22"/>
    <mergeCell ref="I23:J23"/>
    <mergeCell ref="I24:J24"/>
    <mergeCell ref="B3:B4"/>
    <mergeCell ref="C3:C4"/>
    <mergeCell ref="D3:F3"/>
    <mergeCell ref="J3:K3"/>
    <mergeCell ref="C19:C20"/>
    <mergeCell ref="A26:B26"/>
    <mergeCell ref="G3:I3"/>
    <mergeCell ref="I25:J25"/>
    <mergeCell ref="L3:L4"/>
    <mergeCell ref="M3:M4"/>
    <mergeCell ref="A15:B15"/>
    <mergeCell ref="A19:A20"/>
    <mergeCell ref="B19:B20"/>
    <mergeCell ref="D19:H19"/>
    <mergeCell ref="I19:J20"/>
    <mergeCell ref="A3:A4"/>
  </mergeCells>
  <printOptions/>
  <pageMargins left="0.458661417" right="0.261811024" top="0.748031496062992" bottom="0.748031496062992" header="0.31496062992126" footer="0.31496062992126"/>
  <pageSetup fitToHeight="0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5.7109375" style="0" customWidth="1"/>
    <col min="2" max="2" width="4.8515625" style="0" customWidth="1"/>
    <col min="3" max="3" width="13.7109375" style="0" customWidth="1"/>
    <col min="4" max="4" width="10.7109375" style="0" customWidth="1"/>
    <col min="5" max="5" width="5.140625" style="0" customWidth="1"/>
    <col min="6" max="6" width="12.8515625" style="0" customWidth="1"/>
    <col min="7" max="7" width="13.28125" style="0" customWidth="1"/>
    <col min="8" max="8" width="5.8515625" style="0" customWidth="1"/>
    <col min="9" max="10" width="11.7109375" style="0" customWidth="1"/>
    <col min="11" max="11" width="6.57421875" style="0" customWidth="1"/>
    <col min="12" max="12" width="11.7109375" style="0" customWidth="1"/>
    <col min="13" max="13" width="11.57421875" style="0" customWidth="1"/>
    <col min="14" max="14" width="5.57421875" style="0" customWidth="1"/>
    <col min="15" max="15" width="11.7109375" style="0" customWidth="1"/>
  </cols>
  <sheetData>
    <row r="1" spans="1:15" ht="18">
      <c r="A1" s="701" t="s">
        <v>28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</row>
    <row r="2" spans="1:15" ht="14.25">
      <c r="A2" s="15"/>
      <c r="B2" s="697" t="s">
        <v>10</v>
      </c>
      <c r="C2" s="698"/>
      <c r="D2" s="75"/>
      <c r="E2" s="697" t="s">
        <v>30</v>
      </c>
      <c r="F2" s="698"/>
      <c r="G2" s="75"/>
      <c r="H2" s="697" t="s">
        <v>31</v>
      </c>
      <c r="I2" s="698"/>
      <c r="J2" s="75"/>
      <c r="K2" s="697" t="s">
        <v>33</v>
      </c>
      <c r="L2" s="698"/>
      <c r="M2" s="75"/>
      <c r="N2" s="699" t="s">
        <v>29</v>
      </c>
      <c r="O2" s="700"/>
    </row>
    <row r="3" spans="1:15" ht="27.75">
      <c r="A3" s="5" t="s">
        <v>4</v>
      </c>
      <c r="B3" s="69"/>
      <c r="C3" s="70"/>
      <c r="D3" s="70"/>
      <c r="E3" s="55"/>
      <c r="F3" s="56"/>
      <c r="G3" s="56"/>
      <c r="H3" s="55"/>
      <c r="I3" s="56"/>
      <c r="J3" s="56"/>
      <c r="K3" s="55"/>
      <c r="L3" s="56"/>
      <c r="M3" s="56"/>
      <c r="N3" s="55"/>
      <c r="O3" s="56"/>
    </row>
    <row r="4" spans="1:15" ht="14.25">
      <c r="A4" s="3" t="s">
        <v>13</v>
      </c>
      <c r="B4" s="71">
        <v>1</v>
      </c>
      <c r="C4" s="72"/>
      <c r="D4" s="72"/>
      <c r="E4" s="55"/>
      <c r="F4" s="56"/>
      <c r="G4" s="56"/>
      <c r="H4" s="55"/>
      <c r="I4" s="56"/>
      <c r="J4" s="56"/>
      <c r="K4" s="55"/>
      <c r="L4" s="56"/>
      <c r="M4" s="56"/>
      <c r="N4" s="55">
        <f aca="true" t="shared" si="0" ref="N4:N12">B4+E4+H4+K4</f>
        <v>1</v>
      </c>
      <c r="O4" s="56"/>
    </row>
    <row r="5" spans="1:15" ht="27">
      <c r="A5" s="3" t="s">
        <v>19</v>
      </c>
      <c r="B5" s="71">
        <v>1</v>
      </c>
      <c r="C5" s="72">
        <v>360000</v>
      </c>
      <c r="D5" s="72"/>
      <c r="E5" s="55"/>
      <c r="F5" s="56"/>
      <c r="G5" s="56"/>
      <c r="H5" s="55">
        <v>1</v>
      </c>
      <c r="I5" s="56">
        <v>23160</v>
      </c>
      <c r="J5" s="56">
        <f>2895+2040+1440+1158+810.6</f>
        <v>8343.6</v>
      </c>
      <c r="K5" s="55">
        <v>2</v>
      </c>
      <c r="L5" s="56">
        <v>21000</v>
      </c>
      <c r="M5" s="56">
        <v>13265.63</v>
      </c>
      <c r="N5" s="55">
        <f t="shared" si="0"/>
        <v>4</v>
      </c>
      <c r="O5" s="56">
        <f>C5+D5+F5+G5+I5+J5+L5+M5</f>
        <v>425769.23</v>
      </c>
    </row>
    <row r="6" spans="1:15" ht="27">
      <c r="A6" s="3" t="s">
        <v>14</v>
      </c>
      <c r="B6" s="71">
        <v>7</v>
      </c>
      <c r="C6" s="72">
        <v>1068000</v>
      </c>
      <c r="D6" s="72">
        <f>5500+10800+7560</f>
        <v>23860</v>
      </c>
      <c r="E6" s="55"/>
      <c r="F6" s="56"/>
      <c r="G6" s="56"/>
      <c r="H6" s="55">
        <v>2</v>
      </c>
      <c r="I6" s="56">
        <v>43920</v>
      </c>
      <c r="J6" s="56">
        <v>16160.7</v>
      </c>
      <c r="K6" s="55">
        <v>7</v>
      </c>
      <c r="L6" s="56">
        <v>100750</v>
      </c>
      <c r="M6" s="56">
        <f>17641.25+14400+12240+4883+3418.1</f>
        <v>52582.35</v>
      </c>
      <c r="N6" s="55">
        <f t="shared" si="0"/>
        <v>16</v>
      </c>
      <c r="O6" s="56">
        <f aca="true" t="shared" si="1" ref="O6:O12">C6+D6+F6+G6+I6+J6+L6+M6</f>
        <v>1305273.05</v>
      </c>
    </row>
    <row r="7" spans="1:15" ht="14.25">
      <c r="A7" s="76" t="s">
        <v>15</v>
      </c>
      <c r="B7" s="77">
        <v>2</v>
      </c>
      <c r="C7" s="78">
        <v>114000</v>
      </c>
      <c r="D7" s="78">
        <v>4360</v>
      </c>
      <c r="E7" s="58">
        <v>3</v>
      </c>
      <c r="F7" s="59">
        <v>60240</v>
      </c>
      <c r="G7" s="59">
        <v>8532.5</v>
      </c>
      <c r="H7" s="58">
        <v>12</v>
      </c>
      <c r="I7" s="59">
        <v>301410</v>
      </c>
      <c r="J7" s="59">
        <f>35070+20400+14400+8979</f>
        <v>78849</v>
      </c>
      <c r="K7" s="58">
        <f>17+5</f>
        <v>22</v>
      </c>
      <c r="L7" s="59">
        <v>231995</v>
      </c>
      <c r="M7" s="59">
        <f>27150.63+43200+36720+8428+5899.43+17.5</f>
        <v>121415.56</v>
      </c>
      <c r="N7" s="58">
        <f t="shared" si="0"/>
        <v>39</v>
      </c>
      <c r="O7" s="56">
        <f t="shared" si="1"/>
        <v>920802.06</v>
      </c>
    </row>
    <row r="8" spans="1:15" ht="27">
      <c r="A8" s="3" t="s">
        <v>16</v>
      </c>
      <c r="B8" s="71"/>
      <c r="C8" s="72"/>
      <c r="D8" s="72"/>
      <c r="E8" s="55">
        <v>1</v>
      </c>
      <c r="F8" s="56">
        <v>13620</v>
      </c>
      <c r="G8" s="56"/>
      <c r="H8" s="55">
        <v>2</v>
      </c>
      <c r="I8" s="56">
        <v>51610</v>
      </c>
      <c r="J8" s="56">
        <v>17746.1</v>
      </c>
      <c r="K8" s="55">
        <v>2</v>
      </c>
      <c r="L8" s="56">
        <v>12240</v>
      </c>
      <c r="M8" s="56">
        <v>6331.35</v>
      </c>
      <c r="N8" s="55">
        <f t="shared" si="0"/>
        <v>5</v>
      </c>
      <c r="O8" s="56">
        <f t="shared" si="1"/>
        <v>101547.45000000001</v>
      </c>
    </row>
    <row r="9" spans="1:15" ht="14.25">
      <c r="A9" s="3" t="s">
        <v>17</v>
      </c>
      <c r="B9" s="71"/>
      <c r="C9" s="72"/>
      <c r="D9" s="72"/>
      <c r="E9" s="55"/>
      <c r="F9" s="79" t="s">
        <v>34</v>
      </c>
      <c r="G9" s="56"/>
      <c r="H9" s="55"/>
      <c r="I9" s="56"/>
      <c r="J9" s="56"/>
      <c r="K9" s="55">
        <v>3</v>
      </c>
      <c r="L9" s="56">
        <v>56760</v>
      </c>
      <c r="M9" s="56">
        <v>25290.23</v>
      </c>
      <c r="N9" s="55">
        <f t="shared" si="0"/>
        <v>3</v>
      </c>
      <c r="O9" s="56">
        <f>L9+M9</f>
        <v>82050.23</v>
      </c>
    </row>
    <row r="10" spans="1:15" ht="27">
      <c r="A10" s="76" t="s">
        <v>18</v>
      </c>
      <c r="B10" s="77">
        <v>13</v>
      </c>
      <c r="C10" s="78">
        <v>515820</v>
      </c>
      <c r="D10" s="78">
        <v>7365</v>
      </c>
      <c r="E10" s="58">
        <f>36-1</f>
        <v>35</v>
      </c>
      <c r="F10" s="59">
        <v>939480</v>
      </c>
      <c r="G10" s="59">
        <v>123618.25</v>
      </c>
      <c r="H10" s="58">
        <v>30</v>
      </c>
      <c r="I10" s="59">
        <v>494700</v>
      </c>
      <c r="J10" s="59">
        <v>18400.8</v>
      </c>
      <c r="K10" s="58">
        <f>23-10</f>
        <v>13</v>
      </c>
      <c r="L10" s="59">
        <v>40950</v>
      </c>
      <c r="M10" s="59"/>
      <c r="N10" s="58">
        <f t="shared" si="0"/>
        <v>91</v>
      </c>
      <c r="O10" s="56">
        <f t="shared" si="1"/>
        <v>2140334.05</v>
      </c>
    </row>
    <row r="11" spans="1:15" ht="14.25">
      <c r="A11" s="3" t="s">
        <v>20</v>
      </c>
      <c r="B11" s="71">
        <v>1</v>
      </c>
      <c r="C11" s="72">
        <v>64800</v>
      </c>
      <c r="D11" s="72">
        <v>3660</v>
      </c>
      <c r="E11" s="55">
        <v>1</v>
      </c>
      <c r="F11" s="56">
        <v>50280</v>
      </c>
      <c r="G11" s="56">
        <v>7120</v>
      </c>
      <c r="H11" s="55">
        <v>1</v>
      </c>
      <c r="I11" s="56">
        <v>39840</v>
      </c>
      <c r="J11" s="56">
        <v>8460</v>
      </c>
      <c r="K11" s="55">
        <v>1</v>
      </c>
      <c r="L11" s="56">
        <v>9090</v>
      </c>
      <c r="M11" s="56">
        <v>6338.15</v>
      </c>
      <c r="N11" s="55">
        <f t="shared" si="0"/>
        <v>4</v>
      </c>
      <c r="O11" s="56">
        <f t="shared" si="1"/>
        <v>189588.15</v>
      </c>
    </row>
    <row r="12" spans="1:15" ht="14.25">
      <c r="A12" s="3" t="s">
        <v>26</v>
      </c>
      <c r="B12" s="71">
        <v>4</v>
      </c>
      <c r="C12" s="72">
        <v>138600</v>
      </c>
      <c r="D12" s="72"/>
      <c r="E12" s="55">
        <v>4</v>
      </c>
      <c r="F12" s="56">
        <v>83460</v>
      </c>
      <c r="G12" s="56"/>
      <c r="H12" s="55"/>
      <c r="I12" s="56"/>
      <c r="J12" s="56"/>
      <c r="K12" s="55">
        <v>3</v>
      </c>
      <c r="L12" s="56">
        <v>9450</v>
      </c>
      <c r="M12" s="56"/>
      <c r="N12" s="55">
        <f t="shared" si="0"/>
        <v>11</v>
      </c>
      <c r="O12" s="56">
        <f t="shared" si="1"/>
        <v>231510</v>
      </c>
    </row>
    <row r="13" spans="1:15" ht="14.25">
      <c r="A13" s="4"/>
      <c r="B13" s="73">
        <f>SUM(B4:B12)</f>
        <v>29</v>
      </c>
      <c r="C13" s="74">
        <f>SUM(C4:C12)</f>
        <v>2261220</v>
      </c>
      <c r="D13" s="74">
        <f>SUM(D4:D12)</f>
        <v>39245</v>
      </c>
      <c r="E13" s="60">
        <f>SUM(E4:E12)</f>
        <v>44</v>
      </c>
      <c r="F13" s="61">
        <f>SUM(F5:F12)</f>
        <v>1147080</v>
      </c>
      <c r="G13" s="61">
        <f>SUM(G5:G12)</f>
        <v>139270.75</v>
      </c>
      <c r="H13" s="60">
        <f>SUM(H4:H12)</f>
        <v>48</v>
      </c>
      <c r="I13" s="61">
        <f>SUM(I5:I11)</f>
        <v>954640</v>
      </c>
      <c r="J13" s="61">
        <f>SUM(J5:J11)</f>
        <v>147960.19999999998</v>
      </c>
      <c r="K13" s="60">
        <f>SUM(K4:K12)</f>
        <v>53</v>
      </c>
      <c r="L13" s="61">
        <f>SUM(L5:L12)</f>
        <v>482235</v>
      </c>
      <c r="M13" s="61">
        <f>SUM(M5:M12)</f>
        <v>225223.27</v>
      </c>
      <c r="N13" s="55"/>
      <c r="O13" s="56"/>
    </row>
    <row r="14" spans="1:15" ht="14.25">
      <c r="A14" s="80"/>
      <c r="B14" s="73"/>
      <c r="C14" s="74">
        <f>C13+D13</f>
        <v>2300465</v>
      </c>
      <c r="D14" s="74"/>
      <c r="E14" s="60"/>
      <c r="F14" s="61">
        <f>F13+G13</f>
        <v>1286350.75</v>
      </c>
      <c r="G14" s="61"/>
      <c r="H14" s="60"/>
      <c r="I14" s="61">
        <f>I13+J13</f>
        <v>1102600.2</v>
      </c>
      <c r="J14" s="61"/>
      <c r="K14" s="60"/>
      <c r="L14" s="61">
        <f>L13+M13</f>
        <v>707458.27</v>
      </c>
      <c r="M14" s="61"/>
      <c r="N14" s="55"/>
      <c r="O14" s="56">
        <f>C13+F13+I13+L13</f>
        <v>4845175</v>
      </c>
    </row>
    <row r="15" spans="1:15" ht="14.25">
      <c r="A15" s="8" t="s">
        <v>6</v>
      </c>
      <c r="B15" s="12"/>
      <c r="C15" s="40"/>
      <c r="D15" s="40"/>
      <c r="E15" s="17"/>
      <c r="F15" s="45"/>
      <c r="G15" s="45"/>
      <c r="H15" s="17"/>
      <c r="I15" s="45"/>
      <c r="J15" s="45"/>
      <c r="K15" s="17"/>
      <c r="L15" s="45"/>
      <c r="M15" s="45"/>
      <c r="N15" s="17"/>
      <c r="O15" s="45"/>
    </row>
    <row r="16" spans="1:15" ht="14.25">
      <c r="A16" s="3" t="s">
        <v>21</v>
      </c>
      <c r="B16" s="20">
        <v>3</v>
      </c>
      <c r="C16" s="41">
        <f>81600+129600</f>
        <v>211200</v>
      </c>
      <c r="D16" s="41"/>
      <c r="E16" s="18">
        <v>13</v>
      </c>
      <c r="F16" s="47">
        <f>99360+74160+273275</f>
        <v>446795</v>
      </c>
      <c r="G16" s="47"/>
      <c r="H16" s="18">
        <v>6</v>
      </c>
      <c r="I16" s="47">
        <f>62880+16800+70990</f>
        <v>150670</v>
      </c>
      <c r="J16" s="47"/>
      <c r="K16" s="18">
        <f>12+1</f>
        <v>13</v>
      </c>
      <c r="L16" s="47">
        <f>120480+29700+12660+9705</f>
        <v>172545</v>
      </c>
      <c r="M16" s="47"/>
      <c r="N16" s="17">
        <f>B16+E16+H16+K16</f>
        <v>35</v>
      </c>
      <c r="O16" s="45">
        <f>C16+F16+I16+L16</f>
        <v>981210</v>
      </c>
    </row>
    <row r="17" spans="1:15" ht="14.25">
      <c r="A17" s="2"/>
      <c r="B17" s="13"/>
      <c r="C17" s="42"/>
      <c r="D17" s="42"/>
      <c r="E17" s="17"/>
      <c r="F17" s="45"/>
      <c r="G17" s="45"/>
      <c r="H17" s="17"/>
      <c r="I17" s="45"/>
      <c r="J17" s="45"/>
      <c r="K17" s="17"/>
      <c r="L17" s="45"/>
      <c r="M17" s="45"/>
      <c r="N17" s="17"/>
      <c r="O17" s="45"/>
    </row>
    <row r="18" spans="1:15" ht="14.25">
      <c r="A18" s="8" t="s">
        <v>7</v>
      </c>
      <c r="B18" s="13"/>
      <c r="C18" s="42"/>
      <c r="D18" s="42"/>
      <c r="E18" s="17"/>
      <c r="F18" s="45"/>
      <c r="G18" s="45"/>
      <c r="H18" s="17"/>
      <c r="I18" s="45"/>
      <c r="J18" s="45"/>
      <c r="K18" s="17"/>
      <c r="L18" s="45"/>
      <c r="M18" s="45"/>
      <c r="N18" s="17"/>
      <c r="O18" s="45"/>
    </row>
    <row r="19" spans="1:15" ht="14.25">
      <c r="A19" s="3" t="s">
        <v>22</v>
      </c>
      <c r="B19" s="11">
        <v>3</v>
      </c>
      <c r="C19" s="43">
        <f>81600+97200</f>
        <v>178800</v>
      </c>
      <c r="D19" s="43"/>
      <c r="E19" s="17">
        <v>23</v>
      </c>
      <c r="F19" s="45">
        <f>153360+55200+57360+165120+398905+42020</f>
        <v>871965</v>
      </c>
      <c r="G19" s="45"/>
      <c r="H19" s="17">
        <v>10</v>
      </c>
      <c r="I19" s="45">
        <f>87110+26880+25630+31440</f>
        <v>171060</v>
      </c>
      <c r="J19" s="45"/>
      <c r="K19" s="17">
        <v>11</v>
      </c>
      <c r="L19" s="45">
        <f>62310+74525+9660</f>
        <v>146495</v>
      </c>
      <c r="M19" s="45"/>
      <c r="N19" s="17">
        <f>B19+E19+H19+K19</f>
        <v>47</v>
      </c>
      <c r="O19" s="45">
        <f>C19+F19+I19+L19</f>
        <v>1368320</v>
      </c>
    </row>
    <row r="20" spans="1:15" ht="14.25">
      <c r="A20" s="3" t="s">
        <v>23</v>
      </c>
      <c r="B20" s="7"/>
      <c r="C20" s="39"/>
      <c r="D20" s="39"/>
      <c r="E20" s="17"/>
      <c r="F20" s="45"/>
      <c r="G20" s="45"/>
      <c r="H20" s="17">
        <v>3</v>
      </c>
      <c r="I20" s="45">
        <f>30950+21840+22260</f>
        <v>75050</v>
      </c>
      <c r="J20" s="45"/>
      <c r="K20" s="17">
        <v>17</v>
      </c>
      <c r="L20" s="45">
        <f>113520+183410+10500</f>
        <v>307430</v>
      </c>
      <c r="M20" s="45"/>
      <c r="N20" s="17">
        <f>B20+E20+H20+K20</f>
        <v>20</v>
      </c>
      <c r="O20" s="45">
        <f>C20+F20+I20+L20</f>
        <v>382480</v>
      </c>
    </row>
    <row r="21" spans="1:15" ht="14.25">
      <c r="A21" s="9"/>
      <c r="B21" s="19">
        <f>SUM(B19:B20)</f>
        <v>3</v>
      </c>
      <c r="C21" s="44">
        <f>C19</f>
        <v>178800</v>
      </c>
      <c r="D21" s="44"/>
      <c r="E21" s="18">
        <f>SUM(E19:E20)</f>
        <v>23</v>
      </c>
      <c r="F21" s="47">
        <f>F19</f>
        <v>871965</v>
      </c>
      <c r="G21" s="47"/>
      <c r="H21" s="18">
        <f>SUM(H19:H20)</f>
        <v>13</v>
      </c>
      <c r="I21" s="47">
        <f>SUM(I19:I20)</f>
        <v>246110</v>
      </c>
      <c r="J21" s="47"/>
      <c r="K21" s="18">
        <f>SUM(K19:K20)</f>
        <v>28</v>
      </c>
      <c r="L21" s="47">
        <f>SUM(L19:L20)</f>
        <v>453925</v>
      </c>
      <c r="M21" s="47"/>
      <c r="N21" s="17"/>
      <c r="O21" s="45"/>
    </row>
    <row r="22" spans="1:15" ht="42">
      <c r="A22" s="8" t="s">
        <v>8</v>
      </c>
      <c r="B22" s="13"/>
      <c r="C22" s="42"/>
      <c r="D22" s="42"/>
      <c r="E22" s="17"/>
      <c r="F22" s="45"/>
      <c r="G22" s="45"/>
      <c r="H22" s="17"/>
      <c r="I22" s="45"/>
      <c r="J22" s="45"/>
      <c r="K22" s="17"/>
      <c r="L22" s="45"/>
      <c r="M22" s="45"/>
      <c r="N22" s="17"/>
      <c r="O22" s="45"/>
    </row>
    <row r="23" spans="1:15" ht="27">
      <c r="A23" s="3" t="s">
        <v>24</v>
      </c>
      <c r="B23" s="20">
        <v>4</v>
      </c>
      <c r="C23" s="41">
        <f>81600+96000+97200</f>
        <v>274800</v>
      </c>
      <c r="D23" s="41"/>
      <c r="E23" s="18">
        <v>12</v>
      </c>
      <c r="F23" s="47">
        <f>72480+326130</f>
        <v>398610</v>
      </c>
      <c r="G23" s="47"/>
      <c r="H23" s="18">
        <v>3</v>
      </c>
      <c r="I23" s="47">
        <f>41000+22320</f>
        <v>63320</v>
      </c>
      <c r="J23" s="47"/>
      <c r="K23" s="18">
        <v>3</v>
      </c>
      <c r="L23" s="47">
        <f>5400+14175+6555</f>
        <v>26130</v>
      </c>
      <c r="M23" s="47"/>
      <c r="N23" s="17">
        <f>B23+E23+H23+K23</f>
        <v>22</v>
      </c>
      <c r="O23" s="45">
        <f>C23+F23+I23+L23</f>
        <v>762860</v>
      </c>
    </row>
    <row r="24" spans="1:15" ht="14.25">
      <c r="A24" s="1"/>
      <c r="B24" s="13"/>
      <c r="C24" s="42"/>
      <c r="D24" s="42"/>
      <c r="E24" s="17"/>
      <c r="F24" s="45"/>
      <c r="G24" s="45"/>
      <c r="H24" s="17"/>
      <c r="I24" s="45"/>
      <c r="J24" s="45"/>
      <c r="K24" s="17"/>
      <c r="L24" s="45"/>
      <c r="M24" s="45"/>
      <c r="N24" s="17"/>
      <c r="O24" s="45"/>
    </row>
    <row r="25" spans="1:15" ht="27.75">
      <c r="A25" s="10" t="s">
        <v>5</v>
      </c>
      <c r="B25" s="13"/>
      <c r="C25" s="42"/>
      <c r="D25" s="42"/>
      <c r="E25" s="17"/>
      <c r="F25" s="45"/>
      <c r="G25" s="45"/>
      <c r="H25" s="17"/>
      <c r="I25" s="45"/>
      <c r="J25" s="45"/>
      <c r="K25" s="17"/>
      <c r="L25" s="45"/>
      <c r="M25" s="45"/>
      <c r="N25" s="17"/>
      <c r="O25" s="45"/>
    </row>
    <row r="26" spans="1:15" ht="14.25">
      <c r="A26" s="3" t="s">
        <v>25</v>
      </c>
      <c r="B26" s="20">
        <v>1</v>
      </c>
      <c r="C26" s="41">
        <v>64800</v>
      </c>
      <c r="D26" s="41"/>
      <c r="E26" s="18">
        <v>2</v>
      </c>
      <c r="F26" s="47">
        <f>50880+38755</f>
        <v>89635</v>
      </c>
      <c r="G26" s="47"/>
      <c r="H26" s="18">
        <v>2</v>
      </c>
      <c r="I26" s="47">
        <f>28360+31440</f>
        <v>59800</v>
      </c>
      <c r="J26" s="47"/>
      <c r="K26" s="18">
        <v>2</v>
      </c>
      <c r="L26" s="47">
        <f>20340+6440</f>
        <v>26780</v>
      </c>
      <c r="M26" s="47"/>
      <c r="N26" s="17">
        <f>B26+E26+H26+K26</f>
        <v>7</v>
      </c>
      <c r="O26" s="45">
        <f>C26+F26+I26+L26</f>
        <v>241015</v>
      </c>
    </row>
    <row r="27" spans="1:15" ht="14.25">
      <c r="A27" s="2"/>
      <c r="B27" s="13"/>
      <c r="C27" s="42"/>
      <c r="D27" s="42"/>
      <c r="E27" s="17"/>
      <c r="F27" s="45"/>
      <c r="G27" s="45"/>
      <c r="H27" s="17"/>
      <c r="I27" s="45"/>
      <c r="J27" s="45"/>
      <c r="K27" s="17"/>
      <c r="L27" s="45"/>
      <c r="M27" s="45"/>
      <c r="N27" s="17"/>
      <c r="O27" s="45"/>
    </row>
    <row r="28" spans="1:15" ht="27.75">
      <c r="A28" s="6" t="s">
        <v>9</v>
      </c>
      <c r="B28" s="13"/>
      <c r="C28" s="42"/>
      <c r="D28" s="42"/>
      <c r="E28" s="17"/>
      <c r="F28" s="45"/>
      <c r="G28" s="45"/>
      <c r="H28" s="17"/>
      <c r="I28" s="45"/>
      <c r="J28" s="45"/>
      <c r="K28" s="17"/>
      <c r="L28" s="45"/>
      <c r="M28" s="45"/>
      <c r="N28" s="17"/>
      <c r="O28" s="45"/>
    </row>
    <row r="29" spans="1:15" ht="27">
      <c r="A29" s="3" t="s">
        <v>11</v>
      </c>
      <c r="B29" s="11"/>
      <c r="C29" s="43"/>
      <c r="D29" s="43"/>
      <c r="E29" s="17"/>
      <c r="F29" s="45"/>
      <c r="G29" s="45"/>
      <c r="H29" s="17"/>
      <c r="I29" s="45"/>
      <c r="J29" s="45"/>
      <c r="K29" s="17"/>
      <c r="L29" s="45"/>
      <c r="M29" s="45"/>
      <c r="N29" s="17"/>
      <c r="O29" s="45">
        <f>C29+F29+I29+L29</f>
        <v>0</v>
      </c>
    </row>
    <row r="30" spans="1:15" ht="14.25">
      <c r="A30" s="21"/>
      <c r="B30" s="17"/>
      <c r="C30" s="45"/>
      <c r="D30" s="45"/>
      <c r="E30" s="17"/>
      <c r="F30" s="45"/>
      <c r="G30" s="45"/>
      <c r="H30" s="17"/>
      <c r="I30" s="45"/>
      <c r="J30" s="45"/>
      <c r="K30" s="17"/>
      <c r="L30" s="45"/>
      <c r="M30" s="45"/>
      <c r="N30" s="17"/>
      <c r="O30" s="45"/>
    </row>
    <row r="31" spans="1:15" ht="14.25">
      <c r="A31" s="21"/>
      <c r="B31" s="17"/>
      <c r="C31" s="45"/>
      <c r="D31" s="45"/>
      <c r="E31" s="17"/>
      <c r="F31" s="45"/>
      <c r="G31" s="45"/>
      <c r="H31" s="17"/>
      <c r="I31" s="45"/>
      <c r="J31" s="45"/>
      <c r="K31" s="17"/>
      <c r="L31" s="45"/>
      <c r="M31" s="45"/>
      <c r="N31" s="17">
        <f>SUM(N4:N30)</f>
        <v>305</v>
      </c>
      <c r="O31" s="45">
        <f>SUM(O14:O29)</f>
        <v>8581060</v>
      </c>
    </row>
  </sheetData>
  <sheetProtection/>
  <mergeCells count="6">
    <mergeCell ref="A1:O1"/>
    <mergeCell ref="B2:C2"/>
    <mergeCell ref="E2:F2"/>
    <mergeCell ref="H2:I2"/>
    <mergeCell ref="K2:L2"/>
    <mergeCell ref="N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view="pageBreakPreview" zoomScale="115" zoomScaleSheetLayoutView="115" zoomScalePageLayoutView="0" workbookViewId="0" topLeftCell="A55">
      <selection activeCell="M7" sqref="M7"/>
    </sheetView>
  </sheetViews>
  <sheetFormatPr defaultColWidth="9.140625" defaultRowHeight="15"/>
  <cols>
    <col min="1" max="1" width="7.7109375" style="88" customWidth="1"/>
    <col min="2" max="2" width="35.00390625" style="88" customWidth="1"/>
    <col min="3" max="3" width="16.140625" style="88" customWidth="1"/>
    <col min="4" max="4" width="14.140625" style="88" customWidth="1"/>
    <col min="5" max="5" width="10.00390625" style="88" customWidth="1"/>
    <col min="6" max="6" width="10.57421875" style="88" customWidth="1"/>
    <col min="7" max="7" width="11.8515625" style="88" customWidth="1"/>
    <col min="8" max="8" width="9.57421875" style="88" customWidth="1"/>
    <col min="9" max="9" width="10.140625" style="88" customWidth="1"/>
    <col min="10" max="10" width="10.7109375" style="88" customWidth="1"/>
    <col min="11" max="12" width="11.140625" style="88" customWidth="1"/>
    <col min="13" max="16384" width="9.140625" style="88" customWidth="1"/>
  </cols>
  <sheetData>
    <row r="1" spans="1:2" s="363" customFormat="1" ht="19.5" customHeight="1">
      <c r="A1" s="361" t="s">
        <v>104</v>
      </c>
      <c r="B1" s="362"/>
    </row>
    <row r="2" spans="1:16" s="365" customFormat="1" ht="18" customHeight="1">
      <c r="A2" s="364" t="s">
        <v>183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</row>
    <row r="3" spans="1:12" s="112" customFormat="1" ht="11.25">
      <c r="A3" s="653" t="s">
        <v>277</v>
      </c>
      <c r="B3" s="654" t="s">
        <v>103</v>
      </c>
      <c r="C3" s="655" t="s">
        <v>337</v>
      </c>
      <c r="D3" s="656"/>
      <c r="E3" s="656"/>
      <c r="F3" s="657"/>
      <c r="G3" s="655" t="s">
        <v>270</v>
      </c>
      <c r="H3" s="656"/>
      <c r="I3" s="656"/>
      <c r="J3" s="657"/>
      <c r="K3" s="234" t="s">
        <v>278</v>
      </c>
      <c r="L3" s="234" t="s">
        <v>278</v>
      </c>
    </row>
    <row r="4" spans="1:12" s="112" customFormat="1" ht="14.25" customHeight="1">
      <c r="A4" s="653"/>
      <c r="B4" s="654"/>
      <c r="C4" s="646" t="s">
        <v>47</v>
      </c>
      <c r="D4" s="658" t="s">
        <v>48</v>
      </c>
      <c r="E4" s="658" t="s">
        <v>49</v>
      </c>
      <c r="F4" s="658" t="s">
        <v>164</v>
      </c>
      <c r="G4" s="646" t="s">
        <v>47</v>
      </c>
      <c r="H4" s="658" t="s">
        <v>48</v>
      </c>
      <c r="I4" s="658" t="s">
        <v>111</v>
      </c>
      <c r="J4" s="233" t="s">
        <v>39</v>
      </c>
      <c r="K4" s="646" t="s">
        <v>280</v>
      </c>
      <c r="L4" s="646" t="s">
        <v>342</v>
      </c>
    </row>
    <row r="5" spans="1:12" s="112" customFormat="1" ht="11.25">
      <c r="A5" s="653"/>
      <c r="B5" s="654"/>
      <c r="C5" s="647"/>
      <c r="D5" s="649"/>
      <c r="E5" s="649"/>
      <c r="F5" s="649"/>
      <c r="G5" s="647"/>
      <c r="H5" s="649"/>
      <c r="I5" s="649"/>
      <c r="J5" s="649" t="s">
        <v>60</v>
      </c>
      <c r="K5" s="647"/>
      <c r="L5" s="647"/>
    </row>
    <row r="6" spans="1:12" s="112" customFormat="1" ht="11.25">
      <c r="A6" s="653"/>
      <c r="B6" s="654"/>
      <c r="C6" s="648"/>
      <c r="D6" s="650"/>
      <c r="E6" s="650"/>
      <c r="F6" s="650"/>
      <c r="G6" s="648"/>
      <c r="H6" s="650"/>
      <c r="I6" s="650"/>
      <c r="J6" s="650"/>
      <c r="K6" s="648"/>
      <c r="L6" s="648"/>
    </row>
    <row r="7" spans="1:12" s="111" customFormat="1" ht="23.25">
      <c r="A7" s="653"/>
      <c r="B7" s="655"/>
      <c r="C7" s="235" t="s">
        <v>54</v>
      </c>
      <c r="D7" s="235" t="s">
        <v>55</v>
      </c>
      <c r="E7" s="235" t="s">
        <v>56</v>
      </c>
      <c r="F7" s="234" t="s">
        <v>57</v>
      </c>
      <c r="G7" s="236" t="s">
        <v>58</v>
      </c>
      <c r="H7" s="235" t="s">
        <v>59</v>
      </c>
      <c r="I7" s="234" t="s">
        <v>263</v>
      </c>
      <c r="J7" s="235" t="s">
        <v>264</v>
      </c>
      <c r="K7" s="237" t="s">
        <v>265</v>
      </c>
      <c r="L7" s="235" t="s">
        <v>61</v>
      </c>
    </row>
    <row r="8" spans="1:12" ht="11.25">
      <c r="A8" s="113" t="s">
        <v>41</v>
      </c>
      <c r="B8" s="114" t="s">
        <v>118</v>
      </c>
      <c r="C8" s="115"/>
      <c r="D8" s="115"/>
      <c r="E8" s="115"/>
      <c r="F8" s="116"/>
      <c r="G8" s="117"/>
      <c r="H8" s="96"/>
      <c r="I8" s="118"/>
      <c r="J8" s="119"/>
      <c r="K8" s="120"/>
      <c r="L8" s="121"/>
    </row>
    <row r="9" spans="1:12" ht="11.25">
      <c r="A9" s="122" t="s">
        <v>40</v>
      </c>
      <c r="B9" s="123" t="s">
        <v>125</v>
      </c>
      <c r="C9" s="97"/>
      <c r="D9" s="124"/>
      <c r="E9" s="125"/>
      <c r="F9" s="97"/>
      <c r="G9" s="125"/>
      <c r="H9" s="97"/>
      <c r="I9" s="97"/>
      <c r="J9" s="126"/>
      <c r="K9" s="127"/>
      <c r="L9" s="97"/>
    </row>
    <row r="10" spans="1:12" ht="11.25">
      <c r="A10" s="128" t="s">
        <v>50</v>
      </c>
      <c r="B10" s="123" t="s">
        <v>126</v>
      </c>
      <c r="C10" s="97"/>
      <c r="D10" s="124"/>
      <c r="E10" s="125"/>
      <c r="F10" s="97"/>
      <c r="G10" s="125"/>
      <c r="H10" s="97"/>
      <c r="I10" s="97"/>
      <c r="J10" s="126"/>
      <c r="K10" s="127"/>
      <c r="L10" s="97"/>
    </row>
    <row r="11" spans="1:12" ht="11.25">
      <c r="A11" s="128" t="s">
        <v>51</v>
      </c>
      <c r="B11" s="123" t="s">
        <v>127</v>
      </c>
      <c r="C11" s="97"/>
      <c r="D11" s="124"/>
      <c r="E11" s="125"/>
      <c r="F11" s="97"/>
      <c r="G11" s="125"/>
      <c r="H11" s="97"/>
      <c r="I11" s="97"/>
      <c r="J11" s="126"/>
      <c r="K11" s="127"/>
      <c r="L11" s="97"/>
    </row>
    <row r="12" spans="1:12" ht="11.25">
      <c r="A12" s="122" t="s">
        <v>213</v>
      </c>
      <c r="B12" s="123" t="s">
        <v>128</v>
      </c>
      <c r="C12" s="97"/>
      <c r="D12" s="124"/>
      <c r="E12" s="125"/>
      <c r="F12" s="97"/>
      <c r="G12" s="125"/>
      <c r="H12" s="97"/>
      <c r="I12" s="97"/>
      <c r="J12" s="126"/>
      <c r="K12" s="127"/>
      <c r="L12" s="97"/>
    </row>
    <row r="13" spans="1:12" ht="11.25">
      <c r="A13" s="122" t="s">
        <v>52</v>
      </c>
      <c r="B13" s="123" t="s">
        <v>129</v>
      </c>
      <c r="C13" s="97"/>
      <c r="D13" s="124"/>
      <c r="E13" s="125"/>
      <c r="F13" s="97"/>
      <c r="G13" s="125"/>
      <c r="H13" s="97"/>
      <c r="I13" s="97"/>
      <c r="J13" s="126"/>
      <c r="K13" s="127"/>
      <c r="L13" s="97"/>
    </row>
    <row r="14" spans="1:12" ht="11.25">
      <c r="A14" s="128" t="s">
        <v>53</v>
      </c>
      <c r="B14" s="123" t="s">
        <v>130</v>
      </c>
      <c r="C14" s="97"/>
      <c r="D14" s="124"/>
      <c r="E14" s="125"/>
      <c r="F14" s="97"/>
      <c r="G14" s="125"/>
      <c r="H14" s="97"/>
      <c r="I14" s="97"/>
      <c r="J14" s="126"/>
      <c r="K14" s="127"/>
      <c r="L14" s="97"/>
    </row>
    <row r="15" spans="1:12" s="134" customFormat="1" ht="11.25">
      <c r="A15" s="115"/>
      <c r="B15" s="129" t="s">
        <v>200</v>
      </c>
      <c r="C15" s="130">
        <f aca="true" t="shared" si="0" ref="C15:I15">SUM(C9:C14)</f>
        <v>0</v>
      </c>
      <c r="D15" s="130">
        <f t="shared" si="0"/>
        <v>0</v>
      </c>
      <c r="E15" s="130">
        <f t="shared" si="0"/>
        <v>0</v>
      </c>
      <c r="F15" s="131">
        <f t="shared" si="0"/>
        <v>0</v>
      </c>
      <c r="G15" s="130">
        <f t="shared" si="0"/>
        <v>0</v>
      </c>
      <c r="H15" s="131">
        <f t="shared" si="0"/>
        <v>0</v>
      </c>
      <c r="I15" s="131">
        <f t="shared" si="0"/>
        <v>0</v>
      </c>
      <c r="J15" s="132"/>
      <c r="K15" s="133">
        <f>SUM(K9:K14)</f>
        <v>0</v>
      </c>
      <c r="L15" s="133">
        <f>SUM(L9:L14)</f>
        <v>0</v>
      </c>
    </row>
    <row r="16" spans="1:12" ht="11.25">
      <c r="A16" s="96"/>
      <c r="B16" s="117"/>
      <c r="C16" s="96"/>
      <c r="D16" s="96"/>
      <c r="E16" s="96"/>
      <c r="F16" s="92"/>
      <c r="G16" s="93"/>
      <c r="H16" s="92"/>
      <c r="I16" s="92"/>
      <c r="J16" s="92"/>
      <c r="K16" s="95"/>
      <c r="L16" s="95"/>
    </row>
    <row r="17" spans="1:12" ht="11.25">
      <c r="A17" s="96"/>
      <c r="B17" s="114" t="s">
        <v>62</v>
      </c>
      <c r="C17" s="96"/>
      <c r="D17" s="96"/>
      <c r="E17" s="96"/>
      <c r="F17" s="92"/>
      <c r="G17" s="93"/>
      <c r="H17" s="92"/>
      <c r="I17" s="92"/>
      <c r="J17" s="92"/>
      <c r="K17" s="95"/>
      <c r="L17" s="95"/>
    </row>
    <row r="18" spans="1:12" ht="11.25">
      <c r="A18" s="96"/>
      <c r="B18" s="123" t="s">
        <v>125</v>
      </c>
      <c r="C18" s="96"/>
      <c r="D18" s="96"/>
      <c r="E18" s="96"/>
      <c r="F18" s="92"/>
      <c r="G18" s="93"/>
      <c r="H18" s="92"/>
      <c r="I18" s="94"/>
      <c r="J18" s="92"/>
      <c r="K18" s="95"/>
      <c r="L18" s="95"/>
    </row>
    <row r="19" spans="1:12" ht="11.25">
      <c r="A19" s="96"/>
      <c r="B19" s="123" t="s">
        <v>126</v>
      </c>
      <c r="C19" s="96"/>
      <c r="D19" s="96"/>
      <c r="E19" s="96"/>
      <c r="F19" s="92"/>
      <c r="G19" s="93"/>
      <c r="H19" s="92"/>
      <c r="I19" s="94"/>
      <c r="J19" s="92"/>
      <c r="K19" s="95"/>
      <c r="L19" s="95"/>
    </row>
    <row r="20" spans="1:12" ht="11.25">
      <c r="A20" s="96"/>
      <c r="B20" s="117" t="s">
        <v>127</v>
      </c>
      <c r="C20" s="135"/>
      <c r="D20" s="136"/>
      <c r="E20" s="135"/>
      <c r="F20" s="92"/>
      <c r="G20" s="93"/>
      <c r="H20" s="92"/>
      <c r="I20" s="94"/>
      <c r="J20" s="92"/>
      <c r="K20" s="95"/>
      <c r="L20" s="95"/>
    </row>
    <row r="21" spans="1:12" ht="23.25">
      <c r="A21" s="96"/>
      <c r="B21" s="137" t="s">
        <v>63</v>
      </c>
      <c r="C21" s="138">
        <f aca="true" t="shared" si="1" ref="C21:H21">SUM(C17:C19)</f>
        <v>0</v>
      </c>
      <c r="D21" s="139">
        <f t="shared" si="1"/>
        <v>0</v>
      </c>
      <c r="E21" s="138">
        <f t="shared" si="1"/>
        <v>0</v>
      </c>
      <c r="F21" s="138">
        <f t="shared" si="1"/>
        <v>0</v>
      </c>
      <c r="G21" s="139">
        <f t="shared" si="1"/>
        <v>0</v>
      </c>
      <c r="H21" s="138">
        <f t="shared" si="1"/>
        <v>0</v>
      </c>
      <c r="I21" s="139">
        <f>SUM(I18:I20)</f>
        <v>0</v>
      </c>
      <c r="J21" s="138"/>
      <c r="K21" s="141">
        <f>SUM(K18:K19)</f>
        <v>0</v>
      </c>
      <c r="L21" s="141">
        <f>L19</f>
        <v>0</v>
      </c>
    </row>
    <row r="22" spans="1:12" ht="23.25" thickBot="1">
      <c r="A22" s="96"/>
      <c r="B22" s="602" t="s">
        <v>297</v>
      </c>
      <c r="C22" s="142">
        <f>C15</f>
        <v>0</v>
      </c>
      <c r="D22" s="142">
        <f>D15</f>
        <v>0</v>
      </c>
      <c r="E22" s="142">
        <f>E15</f>
        <v>0</v>
      </c>
      <c r="F22" s="143">
        <f>F15+F21</f>
        <v>0</v>
      </c>
      <c r="G22" s="144">
        <f>G15+G21</f>
        <v>0</v>
      </c>
      <c r="H22" s="143">
        <f>H15+H20</f>
        <v>0</v>
      </c>
      <c r="I22" s="144">
        <f>I15+I21</f>
        <v>0</v>
      </c>
      <c r="J22" s="145"/>
      <c r="K22" s="146">
        <f>K15+K21</f>
        <v>0</v>
      </c>
      <c r="L22" s="146">
        <f>L15+L21</f>
        <v>0</v>
      </c>
    </row>
    <row r="23" spans="1:12" ht="12" thickTop="1">
      <c r="A23" s="96"/>
      <c r="B23" s="117"/>
      <c r="C23" s="96"/>
      <c r="D23" s="96"/>
      <c r="E23" s="96"/>
      <c r="F23" s="92"/>
      <c r="G23" s="93"/>
      <c r="H23" s="92"/>
      <c r="I23" s="94"/>
      <c r="J23" s="92"/>
      <c r="K23" s="95"/>
      <c r="L23" s="95"/>
    </row>
    <row r="24" spans="1:12" ht="11.25">
      <c r="A24" s="147" t="s">
        <v>42</v>
      </c>
      <c r="B24" s="148" t="s">
        <v>119</v>
      </c>
      <c r="C24" s="91"/>
      <c r="D24" s="91"/>
      <c r="E24" s="91"/>
      <c r="F24" s="86"/>
      <c r="G24" s="87"/>
      <c r="H24" s="86"/>
      <c r="I24" s="90"/>
      <c r="J24" s="86"/>
      <c r="K24" s="89"/>
      <c r="L24" s="89"/>
    </row>
    <row r="25" spans="1:12" ht="11.25">
      <c r="A25" s="96"/>
      <c r="B25" s="149"/>
      <c r="C25" s="150"/>
      <c r="D25" s="150"/>
      <c r="E25" s="150"/>
      <c r="F25" s="92"/>
      <c r="G25" s="93"/>
      <c r="H25" s="92"/>
      <c r="I25" s="94"/>
      <c r="J25" s="92"/>
      <c r="K25" s="95"/>
      <c r="L25" s="95"/>
    </row>
    <row r="26" spans="1:12" s="157" customFormat="1" ht="11.25">
      <c r="A26" s="128" t="s">
        <v>64</v>
      </c>
      <c r="B26" s="151" t="s">
        <v>125</v>
      </c>
      <c r="C26" s="152"/>
      <c r="D26" s="153"/>
      <c r="E26" s="151"/>
      <c r="F26" s="154"/>
      <c r="G26" s="152"/>
      <c r="H26" s="154"/>
      <c r="I26" s="155"/>
      <c r="J26" s="126"/>
      <c r="K26" s="156"/>
      <c r="L26" s="156"/>
    </row>
    <row r="27" spans="1:12" ht="11.25">
      <c r="A27" s="122" t="s">
        <v>65</v>
      </c>
      <c r="B27" s="151" t="s">
        <v>126</v>
      </c>
      <c r="C27" s="93"/>
      <c r="D27" s="153"/>
      <c r="E27" s="151"/>
      <c r="F27" s="92"/>
      <c r="G27" s="93"/>
      <c r="H27" s="92"/>
      <c r="I27" s="94"/>
      <c r="J27" s="126"/>
      <c r="K27" s="95"/>
      <c r="L27" s="95"/>
    </row>
    <row r="28" spans="1:12" ht="11.25">
      <c r="A28" s="122" t="s">
        <v>66</v>
      </c>
      <c r="B28" s="151" t="s">
        <v>127</v>
      </c>
      <c r="C28" s="93"/>
      <c r="D28" s="153"/>
      <c r="E28" s="151"/>
      <c r="F28" s="92"/>
      <c r="G28" s="93"/>
      <c r="H28" s="92"/>
      <c r="I28" s="94"/>
      <c r="J28" s="126"/>
      <c r="K28" s="95"/>
      <c r="L28" s="95"/>
    </row>
    <row r="29" spans="1:12" ht="11.25">
      <c r="A29" s="122" t="s">
        <v>67</v>
      </c>
      <c r="B29" s="151" t="s">
        <v>128</v>
      </c>
      <c r="C29" s="93"/>
      <c r="D29" s="153"/>
      <c r="E29" s="151"/>
      <c r="F29" s="92"/>
      <c r="G29" s="93"/>
      <c r="H29" s="92"/>
      <c r="I29" s="94"/>
      <c r="J29" s="126"/>
      <c r="K29" s="95"/>
      <c r="L29" s="95"/>
    </row>
    <row r="30" spans="1:12" s="134" customFormat="1" ht="11.25">
      <c r="A30" s="115"/>
      <c r="B30" s="129" t="s">
        <v>201</v>
      </c>
      <c r="C30" s="158">
        <f>SUM(C26:C29)</f>
        <v>0</v>
      </c>
      <c r="D30" s="158">
        <f>SUM(D26:D29)</f>
        <v>0</v>
      </c>
      <c r="E30" s="159"/>
      <c r="F30" s="131">
        <f>SUM(F26:F29)</f>
        <v>0</v>
      </c>
      <c r="G30" s="130">
        <f>SUM(G26:G29)</f>
        <v>0</v>
      </c>
      <c r="H30" s="131">
        <f>SUM(H26:H29)</f>
        <v>0</v>
      </c>
      <c r="I30" s="130">
        <f>SUM(I26:I29)</f>
        <v>0</v>
      </c>
      <c r="J30" s="132"/>
      <c r="K30" s="133">
        <f>SUM(K26:K29)</f>
        <v>0</v>
      </c>
      <c r="L30" s="133">
        <f>SUM(L26:L29)</f>
        <v>0</v>
      </c>
    </row>
    <row r="31" spans="1:12" ht="11.25">
      <c r="A31" s="96"/>
      <c r="B31" s="117"/>
      <c r="C31" s="96"/>
      <c r="D31" s="96"/>
      <c r="E31" s="96"/>
      <c r="F31" s="92"/>
      <c r="G31" s="93"/>
      <c r="H31" s="92"/>
      <c r="I31" s="94"/>
      <c r="J31" s="92"/>
      <c r="K31" s="95"/>
      <c r="L31" s="95"/>
    </row>
    <row r="32" spans="1:12" ht="11.25">
      <c r="A32" s="96"/>
      <c r="B32" s="117" t="s">
        <v>62</v>
      </c>
      <c r="C32" s="96"/>
      <c r="D32" s="96"/>
      <c r="E32" s="96"/>
      <c r="F32" s="92"/>
      <c r="G32" s="93"/>
      <c r="H32" s="92"/>
      <c r="I32" s="94"/>
      <c r="J32" s="92"/>
      <c r="K32" s="95"/>
      <c r="L32" s="95"/>
    </row>
    <row r="33" spans="1:12" ht="11.25">
      <c r="A33" s="96"/>
      <c r="B33" s="117" t="s">
        <v>126</v>
      </c>
      <c r="C33" s="96"/>
      <c r="D33" s="96"/>
      <c r="E33" s="96"/>
      <c r="F33" s="92"/>
      <c r="G33" s="93"/>
      <c r="H33" s="92"/>
      <c r="I33" s="94"/>
      <c r="J33" s="92"/>
      <c r="K33" s="95"/>
      <c r="L33" s="95"/>
    </row>
    <row r="34" spans="1:12" ht="23.25">
      <c r="A34" s="96"/>
      <c r="B34" s="137" t="s">
        <v>68</v>
      </c>
      <c r="C34" s="160"/>
      <c r="D34" s="160"/>
      <c r="E34" s="160"/>
      <c r="F34" s="138"/>
      <c r="G34" s="139"/>
      <c r="H34" s="138"/>
      <c r="I34" s="139"/>
      <c r="J34" s="138"/>
      <c r="K34" s="141"/>
      <c r="L34" s="141"/>
    </row>
    <row r="35" spans="1:12" ht="23.25" thickBot="1">
      <c r="A35" s="96"/>
      <c r="B35" s="161" t="s">
        <v>298</v>
      </c>
      <c r="C35" s="142">
        <f aca="true" t="shared" si="2" ref="C35:H35">C30</f>
        <v>0</v>
      </c>
      <c r="D35" s="142">
        <f t="shared" si="2"/>
        <v>0</v>
      </c>
      <c r="E35" s="142">
        <f t="shared" si="2"/>
        <v>0</v>
      </c>
      <c r="F35" s="142">
        <f t="shared" si="2"/>
        <v>0</v>
      </c>
      <c r="G35" s="142">
        <f>G30+G33</f>
        <v>0</v>
      </c>
      <c r="H35" s="142">
        <f t="shared" si="2"/>
        <v>0</v>
      </c>
      <c r="I35" s="144">
        <f>I30+I33</f>
        <v>0</v>
      </c>
      <c r="J35" s="145"/>
      <c r="K35" s="146">
        <f>K30+K34</f>
        <v>0</v>
      </c>
      <c r="L35" s="146">
        <f>L30+L34</f>
        <v>0</v>
      </c>
    </row>
    <row r="36" spans="1:12" s="169" customFormat="1" ht="12" thickTop="1">
      <c r="A36" s="162"/>
      <c r="B36" s="163"/>
      <c r="C36" s="164"/>
      <c r="D36" s="164"/>
      <c r="E36" s="164"/>
      <c r="F36" s="165"/>
      <c r="G36" s="166"/>
      <c r="H36" s="165"/>
      <c r="I36" s="167"/>
      <c r="J36" s="165"/>
      <c r="K36" s="168"/>
      <c r="L36" s="168"/>
    </row>
    <row r="37" spans="1:12" ht="11.25">
      <c r="A37" s="147" t="s">
        <v>43</v>
      </c>
      <c r="B37" s="148" t="s">
        <v>120</v>
      </c>
      <c r="C37" s="91"/>
      <c r="D37" s="91"/>
      <c r="E37" s="91"/>
      <c r="F37" s="86"/>
      <c r="G37" s="87"/>
      <c r="H37" s="86"/>
      <c r="I37" s="90"/>
      <c r="J37" s="86"/>
      <c r="K37" s="89"/>
      <c r="L37" s="89"/>
    </row>
    <row r="38" spans="1:12" ht="11.25">
      <c r="A38" s="96"/>
      <c r="B38" s="85"/>
      <c r="C38" s="91"/>
      <c r="D38" s="91"/>
      <c r="E38" s="91"/>
      <c r="F38" s="86"/>
      <c r="G38" s="87"/>
      <c r="H38" s="86"/>
      <c r="I38" s="90"/>
      <c r="J38" s="86"/>
      <c r="K38" s="89"/>
      <c r="L38" s="89"/>
    </row>
    <row r="39" spans="1:12" ht="11.25">
      <c r="A39" s="128" t="s">
        <v>69</v>
      </c>
      <c r="B39" s="170" t="s">
        <v>125</v>
      </c>
      <c r="C39" s="92"/>
      <c r="D39" s="153"/>
      <c r="E39" s="151"/>
      <c r="F39" s="92"/>
      <c r="G39" s="93"/>
      <c r="H39" s="92"/>
      <c r="I39" s="94"/>
      <c r="J39" s="126"/>
      <c r="K39" s="95"/>
      <c r="L39" s="95"/>
    </row>
    <row r="40" spans="1:12" s="157" customFormat="1" ht="11.25">
      <c r="A40" s="122" t="s">
        <v>70</v>
      </c>
      <c r="B40" s="170" t="s">
        <v>126</v>
      </c>
      <c r="C40" s="171"/>
      <c r="D40" s="172"/>
      <c r="E40" s="151"/>
      <c r="F40" s="171"/>
      <c r="G40" s="172"/>
      <c r="H40" s="171"/>
      <c r="I40" s="173"/>
      <c r="J40" s="174"/>
      <c r="K40" s="175"/>
      <c r="L40" s="175"/>
    </row>
    <row r="41" spans="1:12" ht="11.25">
      <c r="A41" s="128" t="s">
        <v>71</v>
      </c>
      <c r="B41" s="170" t="s">
        <v>127</v>
      </c>
      <c r="C41" s="92"/>
      <c r="D41" s="176"/>
      <c r="E41" s="151"/>
      <c r="F41" s="92"/>
      <c r="G41" s="93"/>
      <c r="H41" s="92"/>
      <c r="I41" s="94"/>
      <c r="J41" s="126"/>
      <c r="K41" s="95"/>
      <c r="L41" s="95"/>
    </row>
    <row r="42" spans="1:12" ht="11.25">
      <c r="A42" s="128" t="s">
        <v>72</v>
      </c>
      <c r="B42" s="170" t="s">
        <v>128</v>
      </c>
      <c r="C42" s="92"/>
      <c r="D42" s="152"/>
      <c r="E42" s="151"/>
      <c r="F42" s="92"/>
      <c r="G42" s="93"/>
      <c r="H42" s="92"/>
      <c r="I42" s="94"/>
      <c r="J42" s="126"/>
      <c r="K42" s="95"/>
      <c r="L42" s="95"/>
    </row>
    <row r="43" spans="1:12" ht="11.25">
      <c r="A43" s="128" t="s">
        <v>73</v>
      </c>
      <c r="B43" s="170" t="s">
        <v>129</v>
      </c>
      <c r="C43" s="177"/>
      <c r="D43" s="152"/>
      <c r="E43" s="151"/>
      <c r="F43" s="92"/>
      <c r="G43" s="93"/>
      <c r="H43" s="92"/>
      <c r="I43" s="94"/>
      <c r="J43" s="126"/>
      <c r="K43" s="95"/>
      <c r="L43" s="95"/>
    </row>
    <row r="44" spans="1:12" s="134" customFormat="1" ht="11.25">
      <c r="A44" s="115"/>
      <c r="B44" s="129" t="s">
        <v>202</v>
      </c>
      <c r="C44" s="158">
        <f>SUM(C39:C43)</f>
        <v>0</v>
      </c>
      <c r="D44" s="158">
        <f>SUM(D39:D43)</f>
        <v>0</v>
      </c>
      <c r="E44" s="159"/>
      <c r="F44" s="131">
        <f>SUM(F39:F43)</f>
        <v>0</v>
      </c>
      <c r="G44" s="130">
        <f>SUM(G39:G43)</f>
        <v>0</v>
      </c>
      <c r="H44" s="131">
        <f>SUM(H39:H43)</f>
        <v>0</v>
      </c>
      <c r="I44" s="130">
        <f>SUM(I39:I43)</f>
        <v>0</v>
      </c>
      <c r="J44" s="132"/>
      <c r="K44" s="133">
        <f>SUM(K39:K43)</f>
        <v>0</v>
      </c>
      <c r="L44" s="133">
        <f>SUM(L39:L43)</f>
        <v>0</v>
      </c>
    </row>
    <row r="45" spans="1:12" ht="11.25">
      <c r="A45" s="96"/>
      <c r="B45" s="117"/>
      <c r="C45" s="96"/>
      <c r="D45" s="96"/>
      <c r="E45" s="96"/>
      <c r="F45" s="92"/>
      <c r="G45" s="93"/>
      <c r="H45" s="92"/>
      <c r="I45" s="94"/>
      <c r="J45" s="92"/>
      <c r="K45" s="95"/>
      <c r="L45" s="95"/>
    </row>
    <row r="46" spans="1:12" ht="11.25">
      <c r="A46" s="96"/>
      <c r="B46" s="117" t="s">
        <v>62</v>
      </c>
      <c r="C46" s="96"/>
      <c r="D46" s="96"/>
      <c r="E46" s="96"/>
      <c r="F46" s="92"/>
      <c r="G46" s="93"/>
      <c r="H46" s="92"/>
      <c r="I46" s="94"/>
      <c r="J46" s="92"/>
      <c r="K46" s="95"/>
      <c r="L46" s="95"/>
    </row>
    <row r="47" spans="1:12" ht="11.25">
      <c r="A47" s="96"/>
      <c r="B47" s="117"/>
      <c r="C47" s="96"/>
      <c r="D47" s="96"/>
      <c r="E47" s="96"/>
      <c r="F47" s="92"/>
      <c r="G47" s="93"/>
      <c r="H47" s="92"/>
      <c r="I47" s="94"/>
      <c r="J47" s="92"/>
      <c r="K47" s="95"/>
      <c r="L47" s="95"/>
    </row>
    <row r="48" spans="1:12" ht="23.25">
      <c r="A48" s="96"/>
      <c r="B48" s="137" t="s">
        <v>74</v>
      </c>
      <c r="C48" s="160"/>
      <c r="D48" s="160"/>
      <c r="E48" s="160"/>
      <c r="F48" s="138">
        <f>F46</f>
        <v>0</v>
      </c>
      <c r="G48" s="140"/>
      <c r="H48" s="138"/>
      <c r="I48" s="139"/>
      <c r="J48" s="138"/>
      <c r="K48" s="141"/>
      <c r="L48" s="141"/>
    </row>
    <row r="49" spans="1:12" ht="23.25" thickBot="1">
      <c r="A49" s="96"/>
      <c r="B49" s="161" t="s">
        <v>299</v>
      </c>
      <c r="C49" s="142">
        <f>C44</f>
        <v>0</v>
      </c>
      <c r="D49" s="142">
        <f>D44</f>
        <v>0</v>
      </c>
      <c r="E49" s="178"/>
      <c r="F49" s="143">
        <f>F44+F48</f>
        <v>0</v>
      </c>
      <c r="G49" s="144">
        <f>G44+G48</f>
        <v>0</v>
      </c>
      <c r="H49" s="143">
        <f>H44+H48</f>
        <v>0</v>
      </c>
      <c r="I49" s="144">
        <f>I44+I48</f>
        <v>0</v>
      </c>
      <c r="J49" s="145"/>
      <c r="K49" s="146">
        <f>K44+K48</f>
        <v>0</v>
      </c>
      <c r="L49" s="146">
        <f>L44+L48</f>
        <v>0</v>
      </c>
    </row>
    <row r="50" spans="1:12" ht="12" thickTop="1">
      <c r="A50" s="96"/>
      <c r="B50" s="179"/>
      <c r="C50" s="115"/>
      <c r="D50" s="115"/>
      <c r="E50" s="115"/>
      <c r="F50" s="92"/>
      <c r="G50" s="93"/>
      <c r="H50" s="92"/>
      <c r="I50" s="94"/>
      <c r="J50" s="92"/>
      <c r="K50" s="95"/>
      <c r="L50" s="95"/>
    </row>
    <row r="51" spans="1:12" ht="11.25">
      <c r="A51" s="147" t="s">
        <v>44</v>
      </c>
      <c r="B51" s="148" t="s">
        <v>121</v>
      </c>
      <c r="C51" s="91"/>
      <c r="D51" s="91"/>
      <c r="E51" s="91"/>
      <c r="F51" s="86"/>
      <c r="G51" s="87"/>
      <c r="H51" s="86"/>
      <c r="I51" s="90"/>
      <c r="J51" s="86"/>
      <c r="K51" s="89"/>
      <c r="L51" s="89"/>
    </row>
    <row r="52" spans="1:12" ht="11.25">
      <c r="A52" s="96"/>
      <c r="B52" s="149"/>
      <c r="C52" s="150"/>
      <c r="D52" s="150"/>
      <c r="E52" s="150"/>
      <c r="F52" s="92"/>
      <c r="G52" s="93"/>
      <c r="H52" s="92"/>
      <c r="I52" s="94"/>
      <c r="J52" s="92"/>
      <c r="K52" s="95"/>
      <c r="L52" s="95"/>
    </row>
    <row r="53" spans="1:12" s="157" customFormat="1" ht="11.25">
      <c r="A53" s="128" t="s">
        <v>75</v>
      </c>
      <c r="B53" s="170" t="s">
        <v>125</v>
      </c>
      <c r="C53" s="153"/>
      <c r="D53" s="151"/>
      <c r="E53" s="151"/>
      <c r="F53" s="154"/>
      <c r="G53" s="152"/>
      <c r="H53" s="154"/>
      <c r="I53" s="180"/>
      <c r="J53" s="174"/>
      <c r="K53" s="181"/>
      <c r="L53" s="181"/>
    </row>
    <row r="54" spans="1:12" ht="11.25">
      <c r="A54" s="122" t="s">
        <v>76</v>
      </c>
      <c r="B54" s="170" t="s">
        <v>126</v>
      </c>
      <c r="C54" s="153"/>
      <c r="D54" s="182"/>
      <c r="E54" s="151"/>
      <c r="F54" s="92"/>
      <c r="G54" s="636"/>
      <c r="H54" s="638"/>
      <c r="I54" s="642"/>
      <c r="J54" s="644"/>
      <c r="K54" s="651"/>
      <c r="L54" s="651"/>
    </row>
    <row r="55" spans="1:12" ht="11.25">
      <c r="A55" s="128" t="s">
        <v>77</v>
      </c>
      <c r="B55" s="170" t="s">
        <v>127</v>
      </c>
      <c r="C55" s="153"/>
      <c r="D55" s="182"/>
      <c r="E55" s="151"/>
      <c r="F55" s="92"/>
      <c r="G55" s="636"/>
      <c r="H55" s="638"/>
      <c r="I55" s="642"/>
      <c r="J55" s="644"/>
      <c r="K55" s="651"/>
      <c r="L55" s="651"/>
    </row>
    <row r="56" spans="1:12" ht="11.25">
      <c r="A56" s="128" t="s">
        <v>78</v>
      </c>
      <c r="B56" s="170" t="s">
        <v>128</v>
      </c>
      <c r="C56" s="153"/>
      <c r="D56" s="182"/>
      <c r="E56" s="151"/>
      <c r="F56" s="92"/>
      <c r="G56" s="637"/>
      <c r="H56" s="639"/>
      <c r="I56" s="643"/>
      <c r="J56" s="645"/>
      <c r="K56" s="652"/>
      <c r="L56" s="652"/>
    </row>
    <row r="57" spans="1:12" s="134" customFormat="1" ht="11.25">
      <c r="A57" s="115"/>
      <c r="B57" s="159" t="s">
        <v>203</v>
      </c>
      <c r="C57" s="131">
        <f>SUM(C53:C56)</f>
        <v>0</v>
      </c>
      <c r="D57" s="183">
        <f>SUM(D54:D56)</f>
        <v>0</v>
      </c>
      <c r="E57" s="159"/>
      <c r="F57" s="131">
        <f>SUM(F53:F56)</f>
        <v>0</v>
      </c>
      <c r="G57" s="130">
        <f>SUM(G53:G56)</f>
        <v>0</v>
      </c>
      <c r="H57" s="131">
        <f>SUM(H53:H56)</f>
        <v>0</v>
      </c>
      <c r="I57" s="184">
        <f>SUM(I53:I56)</f>
        <v>0</v>
      </c>
      <c r="J57" s="185"/>
      <c r="K57" s="186">
        <f>SUM(K53:K56)</f>
        <v>0</v>
      </c>
      <c r="L57" s="186">
        <f>SUM(L53:L56)</f>
        <v>0</v>
      </c>
    </row>
    <row r="58" spans="1:12" ht="6.75" customHeight="1">
      <c r="A58" s="96"/>
      <c r="B58" s="117"/>
      <c r="C58" s="96"/>
      <c r="D58" s="96"/>
      <c r="E58" s="96"/>
      <c r="F58" s="92"/>
      <c r="G58" s="93"/>
      <c r="H58" s="92"/>
      <c r="I58" s="173"/>
      <c r="J58" s="171"/>
      <c r="K58" s="187"/>
      <c r="L58" s="187"/>
    </row>
    <row r="59" spans="1:12" ht="11.25">
      <c r="A59" s="96"/>
      <c r="B59" s="117" t="s">
        <v>62</v>
      </c>
      <c r="C59" s="96"/>
      <c r="D59" s="96"/>
      <c r="E59" s="96"/>
      <c r="F59" s="92">
        <v>0</v>
      </c>
      <c r="G59" s="93">
        <v>0</v>
      </c>
      <c r="H59" s="92">
        <v>0</v>
      </c>
      <c r="I59" s="173">
        <v>0</v>
      </c>
      <c r="J59" s="171">
        <v>0</v>
      </c>
      <c r="K59" s="187">
        <v>0</v>
      </c>
      <c r="L59" s="187">
        <v>0</v>
      </c>
    </row>
    <row r="60" spans="1:12" ht="3.75" customHeight="1">
      <c r="A60" s="96"/>
      <c r="B60" s="117"/>
      <c r="C60" s="96"/>
      <c r="D60" s="96"/>
      <c r="E60" s="96"/>
      <c r="F60" s="92"/>
      <c r="G60" s="93"/>
      <c r="H60" s="92"/>
      <c r="I60" s="173"/>
      <c r="J60" s="171"/>
      <c r="K60" s="187"/>
      <c r="L60" s="187"/>
    </row>
    <row r="61" spans="1:12" ht="23.25">
      <c r="A61" s="96"/>
      <c r="B61" s="137" t="s">
        <v>79</v>
      </c>
      <c r="C61" s="160"/>
      <c r="D61" s="160"/>
      <c r="E61" s="160"/>
      <c r="F61" s="138"/>
      <c r="G61" s="140"/>
      <c r="H61" s="138"/>
      <c r="I61" s="188"/>
      <c r="J61" s="189"/>
      <c r="K61" s="190"/>
      <c r="L61" s="190"/>
    </row>
    <row r="62" spans="1:12" ht="23.25" thickBot="1">
      <c r="A62" s="96"/>
      <c r="B62" s="161" t="s">
        <v>300</v>
      </c>
      <c r="C62" s="142">
        <f>C57</f>
        <v>0</v>
      </c>
      <c r="D62" s="142">
        <f>D57</f>
        <v>0</v>
      </c>
      <c r="E62" s="178"/>
      <c r="F62" s="143">
        <f>F57+F59</f>
        <v>0</v>
      </c>
      <c r="G62" s="144">
        <f>G57+G59</f>
        <v>0</v>
      </c>
      <c r="H62" s="143">
        <f>H57+H59</f>
        <v>0</v>
      </c>
      <c r="I62" s="191">
        <f>I57+I59</f>
        <v>0</v>
      </c>
      <c r="J62" s="145"/>
      <c r="K62" s="192">
        <f>K57+K59</f>
        <v>0</v>
      </c>
      <c r="L62" s="192">
        <f>L57+L59</f>
        <v>0</v>
      </c>
    </row>
    <row r="63" spans="1:12" ht="12" thickTop="1">
      <c r="A63" s="96"/>
      <c r="B63" s="179"/>
      <c r="C63" s="115"/>
      <c r="D63" s="115"/>
      <c r="E63" s="115"/>
      <c r="F63" s="92"/>
      <c r="G63" s="93"/>
      <c r="H63" s="92"/>
      <c r="I63" s="94"/>
      <c r="J63" s="92"/>
      <c r="K63" s="95"/>
      <c r="L63" s="95"/>
    </row>
    <row r="64" spans="1:12" ht="11.25" hidden="1">
      <c r="A64" s="147" t="s">
        <v>45</v>
      </c>
      <c r="B64" s="148" t="s">
        <v>122</v>
      </c>
      <c r="C64" s="91"/>
      <c r="D64" s="91"/>
      <c r="E64" s="91"/>
      <c r="F64" s="86"/>
      <c r="G64" s="87"/>
      <c r="H64" s="86"/>
      <c r="I64" s="90"/>
      <c r="J64" s="86"/>
      <c r="K64" s="89"/>
      <c r="L64" s="89"/>
    </row>
    <row r="65" spans="1:12" ht="7.5" customHeight="1" hidden="1">
      <c r="A65" s="96"/>
      <c r="B65" s="149"/>
      <c r="C65" s="150"/>
      <c r="D65" s="150"/>
      <c r="E65" s="150"/>
      <c r="F65" s="92"/>
      <c r="G65" s="93"/>
      <c r="H65" s="92"/>
      <c r="I65" s="94"/>
      <c r="J65" s="92"/>
      <c r="K65" s="95"/>
      <c r="L65" s="95"/>
    </row>
    <row r="66" spans="1:12" s="157" customFormat="1" ht="11.25" customHeight="1" hidden="1">
      <c r="A66" s="122" t="s">
        <v>80</v>
      </c>
      <c r="B66" s="170" t="s">
        <v>125</v>
      </c>
      <c r="C66" s="154"/>
      <c r="D66" s="154"/>
      <c r="E66" s="151"/>
      <c r="F66" s="154"/>
      <c r="G66" s="636"/>
      <c r="H66" s="638"/>
      <c r="I66" s="636"/>
      <c r="J66" s="640"/>
      <c r="K66" s="641"/>
      <c r="L66" s="641"/>
    </row>
    <row r="67" spans="1:12" ht="11.25" customHeight="1" hidden="1">
      <c r="A67" s="122" t="s">
        <v>81</v>
      </c>
      <c r="B67" s="170" t="s">
        <v>126</v>
      </c>
      <c r="C67" s="154"/>
      <c r="D67" s="154"/>
      <c r="E67" s="151"/>
      <c r="F67" s="154"/>
      <c r="G67" s="636"/>
      <c r="H67" s="638"/>
      <c r="I67" s="636"/>
      <c r="J67" s="640"/>
      <c r="K67" s="641"/>
      <c r="L67" s="641"/>
    </row>
    <row r="68" spans="1:12" ht="11.25" customHeight="1" hidden="1">
      <c r="A68" s="122" t="s">
        <v>82</v>
      </c>
      <c r="B68" s="170" t="s">
        <v>127</v>
      </c>
      <c r="C68" s="154"/>
      <c r="D68" s="154"/>
      <c r="E68" s="151"/>
      <c r="F68" s="154"/>
      <c r="G68" s="636"/>
      <c r="H68" s="638"/>
      <c r="I68" s="636"/>
      <c r="J68" s="640"/>
      <c r="K68" s="634"/>
      <c r="L68" s="634"/>
    </row>
    <row r="69" spans="1:12" ht="11.25" customHeight="1" hidden="1">
      <c r="A69" s="122" t="s">
        <v>83</v>
      </c>
      <c r="B69" s="170" t="s">
        <v>128</v>
      </c>
      <c r="C69" s="154"/>
      <c r="D69" s="154"/>
      <c r="E69" s="151"/>
      <c r="F69" s="154"/>
      <c r="G69" s="637"/>
      <c r="H69" s="639"/>
      <c r="I69" s="637"/>
      <c r="J69" s="640"/>
      <c r="K69" s="635"/>
      <c r="L69" s="635"/>
    </row>
    <row r="70" spans="1:12" s="134" customFormat="1" ht="11.25" hidden="1">
      <c r="A70" s="115"/>
      <c r="B70" s="129" t="s">
        <v>204</v>
      </c>
      <c r="C70" s="158">
        <f>SUM(C66:C69)</f>
        <v>0</v>
      </c>
      <c r="D70" s="158">
        <f>SUM(D66:D69)</f>
        <v>0</v>
      </c>
      <c r="E70" s="159"/>
      <c r="F70" s="131">
        <f>SUM(F66:F69)</f>
        <v>0</v>
      </c>
      <c r="G70" s="130">
        <f>SUM(G66:G69)</f>
        <v>0</v>
      </c>
      <c r="H70" s="131">
        <f>SUM(H66:H69)</f>
        <v>0</v>
      </c>
      <c r="I70" s="130">
        <f>SUM(I66:I69)</f>
        <v>0</v>
      </c>
      <c r="J70" s="132"/>
      <c r="K70" s="133">
        <f>SUM(K66:K69)</f>
        <v>0</v>
      </c>
      <c r="L70" s="133">
        <f>SUM(L66:L69)</f>
        <v>0</v>
      </c>
    </row>
    <row r="71" spans="1:12" s="117" customFormat="1" ht="4.5" customHeight="1" hidden="1">
      <c r="A71" s="96"/>
      <c r="C71" s="96"/>
      <c r="D71" s="96"/>
      <c r="E71" s="96"/>
      <c r="F71" s="92"/>
      <c r="G71" s="93"/>
      <c r="H71" s="92"/>
      <c r="I71" s="94"/>
      <c r="J71" s="92"/>
      <c r="K71" s="95"/>
      <c r="L71" s="95"/>
    </row>
    <row r="72" spans="1:12" s="117" customFormat="1" ht="12" customHeight="1" hidden="1">
      <c r="A72" s="96"/>
      <c r="B72" s="117" t="s">
        <v>62</v>
      </c>
      <c r="C72" s="96"/>
      <c r="D72" s="96"/>
      <c r="E72" s="96"/>
      <c r="F72" s="92">
        <v>0</v>
      </c>
      <c r="G72" s="93">
        <v>0</v>
      </c>
      <c r="H72" s="92">
        <v>0</v>
      </c>
      <c r="I72" s="94">
        <v>0</v>
      </c>
      <c r="J72" s="92">
        <v>0</v>
      </c>
      <c r="K72" s="95">
        <v>0</v>
      </c>
      <c r="L72" s="95">
        <v>0</v>
      </c>
    </row>
    <row r="73" spans="1:12" ht="6" customHeight="1" hidden="1">
      <c r="A73" s="96"/>
      <c r="B73" s="117"/>
      <c r="C73" s="96"/>
      <c r="D73" s="96"/>
      <c r="E73" s="96"/>
      <c r="F73" s="92"/>
      <c r="G73" s="93"/>
      <c r="H73" s="92"/>
      <c r="I73" s="94"/>
      <c r="J73" s="92"/>
      <c r="K73" s="95"/>
      <c r="L73" s="95"/>
    </row>
    <row r="74" spans="1:12" ht="23.25" hidden="1">
      <c r="A74" s="96"/>
      <c r="B74" s="193" t="s">
        <v>84</v>
      </c>
      <c r="C74" s="159"/>
      <c r="D74" s="159"/>
      <c r="E74" s="159"/>
      <c r="F74" s="194">
        <f>F72</f>
        <v>0</v>
      </c>
      <c r="G74" s="195"/>
      <c r="H74" s="194"/>
      <c r="I74" s="196"/>
      <c r="J74" s="194"/>
      <c r="K74" s="197"/>
      <c r="L74" s="197"/>
    </row>
    <row r="75" spans="1:12" ht="34.5" hidden="1">
      <c r="A75" s="162"/>
      <c r="B75" s="198" t="s">
        <v>90</v>
      </c>
      <c r="C75" s="199">
        <f>SUM(C70)</f>
        <v>0</v>
      </c>
      <c r="D75" s="199">
        <f>SUM(D70)</f>
        <v>0</v>
      </c>
      <c r="E75" s="200"/>
      <c r="F75" s="201">
        <f>F70+F74</f>
        <v>0</v>
      </c>
      <c r="G75" s="202">
        <f>G70+G74</f>
        <v>0</v>
      </c>
      <c r="H75" s="201">
        <f>H70+H74</f>
        <v>0</v>
      </c>
      <c r="I75" s="202">
        <f>I70+I74</f>
        <v>0</v>
      </c>
      <c r="J75" s="203"/>
      <c r="K75" s="204">
        <f>K70+K74</f>
        <v>0</v>
      </c>
      <c r="L75" s="204">
        <f>L70+L74</f>
        <v>0</v>
      </c>
    </row>
    <row r="76" spans="1:12" ht="11.25" hidden="1">
      <c r="A76" s="96"/>
      <c r="B76" s="149"/>
      <c r="C76" s="150"/>
      <c r="D76" s="150"/>
      <c r="E76" s="150"/>
      <c r="F76" s="92"/>
      <c r="G76" s="93"/>
      <c r="H76" s="92"/>
      <c r="I76" s="94"/>
      <c r="J76" s="92"/>
      <c r="K76" s="95"/>
      <c r="L76" s="95"/>
    </row>
    <row r="77" spans="1:12" ht="11.25" hidden="1">
      <c r="A77" s="147" t="s">
        <v>46</v>
      </c>
      <c r="B77" s="148" t="s">
        <v>123</v>
      </c>
      <c r="C77" s="91"/>
      <c r="D77" s="91"/>
      <c r="E77" s="91"/>
      <c r="F77" s="86"/>
      <c r="G77" s="87"/>
      <c r="H77" s="86"/>
      <c r="I77" s="90"/>
      <c r="J77" s="86"/>
      <c r="K77" s="89"/>
      <c r="L77" s="89"/>
    </row>
    <row r="78" spans="1:12" ht="11.25" hidden="1">
      <c r="A78" s="96"/>
      <c r="B78" s="85"/>
      <c r="C78" s="91"/>
      <c r="D78" s="91"/>
      <c r="E78" s="91"/>
      <c r="F78" s="86"/>
      <c r="G78" s="87"/>
      <c r="H78" s="86"/>
      <c r="I78" s="90"/>
      <c r="J78" s="86"/>
      <c r="K78" s="89"/>
      <c r="L78" s="89"/>
    </row>
    <row r="79" spans="1:12" ht="11.25" hidden="1">
      <c r="A79" s="122" t="s">
        <v>85</v>
      </c>
      <c r="B79" s="205" t="s">
        <v>125</v>
      </c>
      <c r="C79" s="92"/>
      <c r="D79" s="206"/>
      <c r="E79" s="207"/>
      <c r="F79" s="92"/>
      <c r="G79" s="93"/>
      <c r="H79" s="92"/>
      <c r="I79" s="94"/>
      <c r="J79" s="174"/>
      <c r="K79" s="95"/>
      <c r="L79" s="89"/>
    </row>
    <row r="80" spans="1:12" ht="11.25" hidden="1">
      <c r="A80" s="122" t="s">
        <v>86</v>
      </c>
      <c r="B80" s="205" t="s">
        <v>126</v>
      </c>
      <c r="C80" s="92"/>
      <c r="D80" s="206"/>
      <c r="E80" s="207"/>
      <c r="F80" s="92"/>
      <c r="G80" s="93"/>
      <c r="H80" s="92"/>
      <c r="I80" s="94"/>
      <c r="J80" s="174"/>
      <c r="K80" s="95"/>
      <c r="L80" s="89"/>
    </row>
    <row r="81" spans="1:12" ht="11.25" hidden="1">
      <c r="A81" s="122" t="s">
        <v>87</v>
      </c>
      <c r="B81" s="205" t="s">
        <v>127</v>
      </c>
      <c r="C81" s="92"/>
      <c r="D81" s="206"/>
      <c r="E81" s="207"/>
      <c r="F81" s="92"/>
      <c r="G81" s="93"/>
      <c r="H81" s="92"/>
      <c r="I81" s="94"/>
      <c r="J81" s="174"/>
      <c r="K81" s="95"/>
      <c r="L81" s="89"/>
    </row>
    <row r="82" spans="1:12" ht="11.25" hidden="1">
      <c r="A82" s="122" t="s">
        <v>88</v>
      </c>
      <c r="B82" s="205" t="s">
        <v>128</v>
      </c>
      <c r="C82" s="177"/>
      <c r="D82" s="206"/>
      <c r="E82" s="207"/>
      <c r="F82" s="92"/>
      <c r="G82" s="93"/>
      <c r="H82" s="92"/>
      <c r="I82" s="94"/>
      <c r="J82" s="174"/>
      <c r="K82" s="95"/>
      <c r="L82" s="95"/>
    </row>
    <row r="83" spans="1:12" ht="12" hidden="1" thickBot="1">
      <c r="A83" s="96"/>
      <c r="B83" s="129" t="s">
        <v>205</v>
      </c>
      <c r="C83" s="142">
        <f>SUM(C79:C82)</f>
        <v>0</v>
      </c>
      <c r="D83" s="142">
        <f>SUM(D79:D82)</f>
        <v>0</v>
      </c>
      <c r="E83" s="178"/>
      <c r="F83" s="143">
        <f>SUM(F79:F82)</f>
        <v>0</v>
      </c>
      <c r="G83" s="144">
        <f>SUM(G79:G82)</f>
        <v>0</v>
      </c>
      <c r="H83" s="143">
        <f>SUM(H79:H82)</f>
        <v>0</v>
      </c>
      <c r="I83" s="144">
        <f>SUM(I79:I82)</f>
        <v>0</v>
      </c>
      <c r="J83" s="145"/>
      <c r="K83" s="146">
        <f>SUM(K79:K82)</f>
        <v>0</v>
      </c>
      <c r="L83" s="146">
        <f>SUM(L79:L82)</f>
        <v>0</v>
      </c>
    </row>
    <row r="84" spans="1:12" ht="11.25" hidden="1">
      <c r="A84" s="96"/>
      <c r="B84" s="114"/>
      <c r="C84" s="115"/>
      <c r="D84" s="115"/>
      <c r="E84" s="115"/>
      <c r="F84" s="92"/>
      <c r="G84" s="93"/>
      <c r="H84" s="92"/>
      <c r="I84" s="94"/>
      <c r="J84" s="92"/>
      <c r="K84" s="95"/>
      <c r="L84" s="95"/>
    </row>
    <row r="85" spans="1:12" ht="11.25" hidden="1">
      <c r="A85" s="96"/>
      <c r="B85" s="117" t="s">
        <v>62</v>
      </c>
      <c r="C85" s="96"/>
      <c r="D85" s="96"/>
      <c r="E85" s="96"/>
      <c r="F85" s="92">
        <v>0</v>
      </c>
      <c r="G85" s="93">
        <v>0</v>
      </c>
      <c r="H85" s="92">
        <v>0</v>
      </c>
      <c r="I85" s="94">
        <v>0</v>
      </c>
      <c r="J85" s="92">
        <v>0</v>
      </c>
      <c r="K85" s="95">
        <v>0</v>
      </c>
      <c r="L85" s="95">
        <v>0</v>
      </c>
    </row>
    <row r="86" spans="1:12" ht="11.25" hidden="1">
      <c r="A86" s="96"/>
      <c r="B86" s="117"/>
      <c r="C86" s="96"/>
      <c r="D86" s="96"/>
      <c r="E86" s="96"/>
      <c r="F86" s="92"/>
      <c r="G86" s="93"/>
      <c r="H86" s="92"/>
      <c r="I86" s="94"/>
      <c r="J86" s="92"/>
      <c r="K86" s="95"/>
      <c r="L86" s="95"/>
    </row>
    <row r="87" spans="1:12" ht="23.25" hidden="1">
      <c r="A87" s="96"/>
      <c r="B87" s="137" t="s">
        <v>89</v>
      </c>
      <c r="C87" s="208"/>
      <c r="D87" s="208"/>
      <c r="E87" s="208"/>
      <c r="F87" s="177">
        <f>F85</f>
        <v>0</v>
      </c>
      <c r="G87" s="209">
        <v>0</v>
      </c>
      <c r="H87" s="177">
        <v>0</v>
      </c>
      <c r="I87" s="210">
        <v>0</v>
      </c>
      <c r="J87" s="177">
        <v>0</v>
      </c>
      <c r="K87" s="211">
        <v>0</v>
      </c>
      <c r="L87" s="211">
        <v>0</v>
      </c>
    </row>
    <row r="88" spans="1:12" ht="23.25" hidden="1" thickBot="1">
      <c r="A88" s="96"/>
      <c r="B88" s="161" t="s">
        <v>91</v>
      </c>
      <c r="C88" s="142">
        <f>C83</f>
        <v>0</v>
      </c>
      <c r="D88" s="142">
        <f>D83</f>
        <v>0</v>
      </c>
      <c r="E88" s="178"/>
      <c r="F88" s="143">
        <f>F83+F87</f>
        <v>0</v>
      </c>
      <c r="G88" s="144">
        <f>G83+G87</f>
        <v>0</v>
      </c>
      <c r="H88" s="143">
        <f>H83+H87</f>
        <v>0</v>
      </c>
      <c r="I88" s="144">
        <f>I83+I87</f>
        <v>0</v>
      </c>
      <c r="J88" s="212"/>
      <c r="K88" s="146">
        <f>K83+K87</f>
        <v>0</v>
      </c>
      <c r="L88" s="146">
        <f>L83+L87</f>
        <v>0</v>
      </c>
    </row>
    <row r="89" spans="1:12" ht="12" hidden="1" thickTop="1">
      <c r="A89" s="96"/>
      <c r="B89" s="213"/>
      <c r="C89" s="214"/>
      <c r="D89" s="115"/>
      <c r="E89" s="115"/>
      <c r="F89" s="86"/>
      <c r="G89" s="90"/>
      <c r="H89" s="86"/>
      <c r="I89" s="90"/>
      <c r="J89" s="86"/>
      <c r="K89" s="89"/>
      <c r="L89" s="89"/>
    </row>
    <row r="90" spans="1:12" ht="23.25">
      <c r="A90" s="96"/>
      <c r="B90" s="215" t="s">
        <v>206</v>
      </c>
      <c r="C90" s="92">
        <f aca="true" t="shared" si="3" ref="C90:I90">C15+C30+C44+C57+C70+C83</f>
        <v>0</v>
      </c>
      <c r="D90" s="92">
        <f t="shared" si="3"/>
        <v>0</v>
      </c>
      <c r="E90" s="92">
        <f t="shared" si="3"/>
        <v>0</v>
      </c>
      <c r="F90" s="92">
        <f t="shared" si="3"/>
        <v>0</v>
      </c>
      <c r="G90" s="92">
        <f t="shared" si="3"/>
        <v>0</v>
      </c>
      <c r="H90" s="92">
        <f t="shared" si="3"/>
        <v>0</v>
      </c>
      <c r="I90" s="92">
        <f t="shared" si="3"/>
        <v>0</v>
      </c>
      <c r="J90" s="86"/>
      <c r="K90" s="92">
        <f>K15+K30+K44+K57+K70+K83</f>
        <v>0</v>
      </c>
      <c r="L90" s="92">
        <f>L15+L30+L44+L57+L70+L83</f>
        <v>0</v>
      </c>
    </row>
    <row r="91" spans="1:12" ht="23.25" thickBot="1">
      <c r="A91" s="216"/>
      <c r="B91" s="215" t="s">
        <v>92</v>
      </c>
      <c r="C91" s="217">
        <f aca="true" t="shared" si="4" ref="C91:I91">C21+C34+C48+C61+C74+C87</f>
        <v>0</v>
      </c>
      <c r="D91" s="217">
        <f t="shared" si="4"/>
        <v>0</v>
      </c>
      <c r="E91" s="217">
        <f t="shared" si="4"/>
        <v>0</v>
      </c>
      <c r="F91" s="217">
        <f t="shared" si="4"/>
        <v>0</v>
      </c>
      <c r="G91" s="217">
        <f t="shared" si="4"/>
        <v>0</v>
      </c>
      <c r="H91" s="217">
        <f t="shared" si="4"/>
        <v>0</v>
      </c>
      <c r="I91" s="92">
        <f t="shared" si="4"/>
        <v>0</v>
      </c>
      <c r="J91" s="86"/>
      <c r="K91" s="92">
        <f>K21+K34+K48+K61+K74+K87</f>
        <v>0</v>
      </c>
      <c r="L91" s="92">
        <f>L21+L34+L48+L61+L74+L87</f>
        <v>0</v>
      </c>
    </row>
    <row r="92" spans="1:12" ht="12" thickBot="1">
      <c r="A92" s="218"/>
      <c r="B92" s="219" t="s">
        <v>93</v>
      </c>
      <c r="C92" s="220">
        <f aca="true" t="shared" si="5" ref="C92:I92">SUM(C90:C91)</f>
        <v>0</v>
      </c>
      <c r="D92" s="220">
        <f t="shared" si="5"/>
        <v>0</v>
      </c>
      <c r="E92" s="220">
        <f t="shared" si="5"/>
        <v>0</v>
      </c>
      <c r="F92" s="220">
        <f>SUM(F90:F91)</f>
        <v>0</v>
      </c>
      <c r="G92" s="220">
        <f t="shared" si="5"/>
        <v>0</v>
      </c>
      <c r="H92" s="220">
        <f t="shared" si="5"/>
        <v>0</v>
      </c>
      <c r="I92" s="220">
        <f t="shared" si="5"/>
        <v>0</v>
      </c>
      <c r="J92" s="221"/>
      <c r="K92" s="220">
        <f>SUM(K90:K91)</f>
        <v>0</v>
      </c>
      <c r="L92" s="220">
        <f>SUM(L90:L91)</f>
        <v>0</v>
      </c>
    </row>
    <row r="93" ht="12" thickTop="1"/>
  </sheetData>
  <sheetProtection/>
  <mergeCells count="32">
    <mergeCell ref="D4:D6"/>
    <mergeCell ref="E4:E6"/>
    <mergeCell ref="F4:F6"/>
    <mergeCell ref="G4:G6"/>
    <mergeCell ref="H4:H6"/>
    <mergeCell ref="I4:I6"/>
    <mergeCell ref="K4:K6"/>
    <mergeCell ref="L4:L6"/>
    <mergeCell ref="J5:J6"/>
    <mergeCell ref="K54:K56"/>
    <mergeCell ref="L54:L56"/>
    <mergeCell ref="A3:A7"/>
    <mergeCell ref="B3:B7"/>
    <mergeCell ref="C3:F3"/>
    <mergeCell ref="G3:J3"/>
    <mergeCell ref="C4:C6"/>
    <mergeCell ref="K66:K67"/>
    <mergeCell ref="L66:L67"/>
    <mergeCell ref="G54:G56"/>
    <mergeCell ref="H54:H56"/>
    <mergeCell ref="I54:I56"/>
    <mergeCell ref="J54:J56"/>
    <mergeCell ref="G66:G67"/>
    <mergeCell ref="H66:H67"/>
    <mergeCell ref="I66:I67"/>
    <mergeCell ref="J66:J67"/>
    <mergeCell ref="L68:L69"/>
    <mergeCell ref="G68:G69"/>
    <mergeCell ref="H68:H69"/>
    <mergeCell ref="I68:I69"/>
    <mergeCell ref="J68:J69"/>
    <mergeCell ref="K68:K69"/>
  </mergeCells>
  <printOptions horizontalCentered="1"/>
  <pageMargins left="0.354330708661417" right="0.196850393700787" top="0.385416667" bottom="0.47244094488189" header="0.06496063" footer="0.31496062992126"/>
  <pageSetup fitToHeight="0" fitToWidth="1" horizontalDpi="600" verticalDpi="600" orientation="landscape" paperSize="9" scale="89" r:id="rId1"/>
  <rowBreaks count="1" manualBreakCount="1">
    <brk id="3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40.00390625" style="0" customWidth="1"/>
    <col min="2" max="8" width="12.57421875" style="0" customWidth="1"/>
  </cols>
  <sheetData>
    <row r="1" s="249" customFormat="1" ht="19.5" customHeight="1">
      <c r="A1" s="251" t="s">
        <v>343</v>
      </c>
    </row>
    <row r="2" spans="1:6" s="83" customFormat="1" ht="18" customHeight="1">
      <c r="A2" s="250" t="s">
        <v>183</v>
      </c>
      <c r="B2" s="225"/>
      <c r="C2" s="225"/>
      <c r="D2" s="225"/>
      <c r="E2" s="225"/>
      <c r="F2" s="225"/>
    </row>
    <row r="3" spans="1:8" ht="14.25" customHeight="1">
      <c r="A3" s="662" t="s">
        <v>97</v>
      </c>
      <c r="B3" s="226" t="s">
        <v>219</v>
      </c>
      <c r="C3" s="226" t="s">
        <v>220</v>
      </c>
      <c r="D3" s="227" t="s">
        <v>221</v>
      </c>
      <c r="E3" s="227" t="s">
        <v>222</v>
      </c>
      <c r="F3" s="227" t="s">
        <v>223</v>
      </c>
      <c r="G3" s="227" t="s">
        <v>224</v>
      </c>
      <c r="H3" s="660" t="s">
        <v>164</v>
      </c>
    </row>
    <row r="4" spans="1:8" ht="41.25" customHeight="1">
      <c r="A4" s="663"/>
      <c r="B4" s="246" t="s">
        <v>145</v>
      </c>
      <c r="C4" s="246" t="s">
        <v>12</v>
      </c>
      <c r="D4" s="489" t="s">
        <v>225</v>
      </c>
      <c r="E4" s="489" t="s">
        <v>230</v>
      </c>
      <c r="F4" s="489" t="s">
        <v>226</v>
      </c>
      <c r="G4" s="489" t="s">
        <v>227</v>
      </c>
      <c r="H4" s="661"/>
    </row>
    <row r="5" spans="1:8" ht="14.25">
      <c r="A5" s="228"/>
      <c r="B5" s="229" t="s">
        <v>0</v>
      </c>
      <c r="C5" s="230" t="s">
        <v>0</v>
      </c>
      <c r="D5" s="229" t="s">
        <v>0</v>
      </c>
      <c r="E5" s="246" t="s">
        <v>0</v>
      </c>
      <c r="F5" s="229" t="s">
        <v>0</v>
      </c>
      <c r="G5" s="229" t="s">
        <v>0</v>
      </c>
      <c r="H5" s="101" t="s">
        <v>0</v>
      </c>
    </row>
    <row r="6" spans="1:8" ht="14.25">
      <c r="A6" s="102" t="s">
        <v>170</v>
      </c>
      <c r="B6" s="103"/>
      <c r="C6" s="103"/>
      <c r="D6" s="103"/>
      <c r="E6" s="103"/>
      <c r="F6" s="103"/>
      <c r="G6" s="103"/>
      <c r="H6" s="103"/>
    </row>
    <row r="7" spans="1:8" ht="14.25">
      <c r="A7" s="104" t="s">
        <v>125</v>
      </c>
      <c r="B7" s="105"/>
      <c r="C7" s="105"/>
      <c r="D7" s="105"/>
      <c r="E7" s="105"/>
      <c r="F7" s="105"/>
      <c r="G7" s="105"/>
      <c r="H7" s="105"/>
    </row>
    <row r="8" spans="1:8" ht="14.25">
      <c r="A8" s="104" t="s">
        <v>126</v>
      </c>
      <c r="B8" s="105"/>
      <c r="C8" s="105"/>
      <c r="D8" s="105"/>
      <c r="E8" s="105"/>
      <c r="F8" s="105"/>
      <c r="G8" s="105"/>
      <c r="H8" s="105"/>
    </row>
    <row r="9" spans="1:8" ht="14.25">
      <c r="A9" s="104" t="s">
        <v>127</v>
      </c>
      <c r="B9" s="105"/>
      <c r="C9" s="105"/>
      <c r="D9" s="105"/>
      <c r="E9" s="105"/>
      <c r="F9" s="105"/>
      <c r="G9" s="105"/>
      <c r="H9" s="105"/>
    </row>
    <row r="10" spans="1:8" ht="14.25">
      <c r="A10" s="106" t="s">
        <v>37</v>
      </c>
      <c r="B10" s="659"/>
      <c r="C10" s="659"/>
      <c r="D10" s="659"/>
      <c r="E10" s="659"/>
      <c r="F10" s="659"/>
      <c r="G10" s="659"/>
      <c r="H10" s="659"/>
    </row>
    <row r="11" spans="1:8" ht="33.75">
      <c r="A11" s="107" t="s">
        <v>228</v>
      </c>
      <c r="B11" s="659"/>
      <c r="C11" s="659"/>
      <c r="D11" s="659"/>
      <c r="E11" s="659"/>
      <c r="F11" s="659"/>
      <c r="G11" s="659"/>
      <c r="H11" s="659"/>
    </row>
    <row r="12" spans="1:8" ht="14.25">
      <c r="A12" s="108"/>
      <c r="B12" s="105"/>
      <c r="C12" s="105"/>
      <c r="D12" s="105"/>
      <c r="E12" s="105"/>
      <c r="F12" s="105"/>
      <c r="G12" s="105"/>
      <c r="H12" s="105"/>
    </row>
    <row r="13" spans="1:8" ht="14.25">
      <c r="A13" s="102" t="s">
        <v>171</v>
      </c>
      <c r="B13" s="103"/>
      <c r="C13" s="103"/>
      <c r="D13" s="103"/>
      <c r="E13" s="103"/>
      <c r="F13" s="103"/>
      <c r="G13" s="103"/>
      <c r="H13" s="103"/>
    </row>
    <row r="14" spans="1:8" ht="14.25">
      <c r="A14" s="104" t="s">
        <v>125</v>
      </c>
      <c r="B14" s="109"/>
      <c r="C14" s="109"/>
      <c r="D14" s="109"/>
      <c r="E14" s="109"/>
      <c r="F14" s="109"/>
      <c r="G14" s="109"/>
      <c r="H14" s="109"/>
    </row>
    <row r="15" spans="1:8" ht="14.25">
      <c r="A15" s="104" t="s">
        <v>126</v>
      </c>
      <c r="B15" s="105"/>
      <c r="C15" s="105"/>
      <c r="D15" s="105"/>
      <c r="E15" s="105"/>
      <c r="F15" s="105"/>
      <c r="G15" s="105"/>
      <c r="H15" s="105"/>
    </row>
    <row r="16" spans="1:8" ht="14.25">
      <c r="A16" s="104" t="s">
        <v>127</v>
      </c>
      <c r="B16" s="105"/>
      <c r="C16" s="105"/>
      <c r="D16" s="105"/>
      <c r="E16" s="105"/>
      <c r="F16" s="105"/>
      <c r="G16" s="105"/>
      <c r="H16" s="105"/>
    </row>
    <row r="17" spans="1:8" ht="14.25">
      <c r="A17" s="106" t="s">
        <v>37</v>
      </c>
      <c r="B17" s="659"/>
      <c r="C17" s="659"/>
      <c r="D17" s="659"/>
      <c r="E17" s="659"/>
      <c r="F17" s="659"/>
      <c r="G17" s="659"/>
      <c r="H17" s="659"/>
    </row>
    <row r="18" spans="1:8" ht="33.75">
      <c r="A18" s="107" t="s">
        <v>228</v>
      </c>
      <c r="B18" s="659"/>
      <c r="C18" s="659"/>
      <c r="D18" s="659"/>
      <c r="E18" s="659"/>
      <c r="F18" s="659"/>
      <c r="G18" s="659"/>
      <c r="H18" s="659"/>
    </row>
    <row r="19" spans="1:8" ht="14.25">
      <c r="A19" s="108"/>
      <c r="B19" s="105"/>
      <c r="C19" s="105"/>
      <c r="D19" s="105"/>
      <c r="E19" s="105"/>
      <c r="F19" s="105"/>
      <c r="G19" s="105"/>
      <c r="H19" s="105"/>
    </row>
    <row r="20" spans="1:8" ht="14.25">
      <c r="A20" s="102" t="s">
        <v>191</v>
      </c>
      <c r="B20" s="103"/>
      <c r="C20" s="103"/>
      <c r="D20" s="103"/>
      <c r="E20" s="103"/>
      <c r="F20" s="103"/>
      <c r="G20" s="103"/>
      <c r="H20" s="103"/>
    </row>
    <row r="21" spans="1:8" ht="14.25">
      <c r="A21" s="104" t="s">
        <v>125</v>
      </c>
      <c r="B21" s="109"/>
      <c r="C21" s="109"/>
      <c r="D21" s="109"/>
      <c r="E21" s="109"/>
      <c r="F21" s="109"/>
      <c r="G21" s="109"/>
      <c r="H21" s="109"/>
    </row>
    <row r="22" spans="1:8" ht="14.25">
      <c r="A22" s="104" t="s">
        <v>126</v>
      </c>
      <c r="B22" s="105"/>
      <c r="C22" s="105"/>
      <c r="D22" s="105"/>
      <c r="E22" s="105"/>
      <c r="F22" s="105"/>
      <c r="G22" s="105"/>
      <c r="H22" s="105"/>
    </row>
    <row r="23" spans="1:8" ht="14.25">
      <c r="A23" s="104" t="s">
        <v>127</v>
      </c>
      <c r="B23" s="105"/>
      <c r="C23" s="105"/>
      <c r="D23" s="105"/>
      <c r="E23" s="105"/>
      <c r="F23" s="105"/>
      <c r="G23" s="105"/>
      <c r="H23" s="105"/>
    </row>
    <row r="24" spans="1:8" ht="14.25">
      <c r="A24" s="106" t="s">
        <v>37</v>
      </c>
      <c r="B24" s="659"/>
      <c r="C24" s="659"/>
      <c r="D24" s="659"/>
      <c r="E24" s="659"/>
      <c r="F24" s="659"/>
      <c r="G24" s="659"/>
      <c r="H24" s="659"/>
    </row>
    <row r="25" spans="1:8" ht="33.75">
      <c r="A25" s="107" t="s">
        <v>228</v>
      </c>
      <c r="B25" s="659"/>
      <c r="C25" s="659"/>
      <c r="D25" s="659"/>
      <c r="E25" s="659"/>
      <c r="F25" s="659"/>
      <c r="G25" s="659"/>
      <c r="H25" s="659"/>
    </row>
    <row r="26" spans="1:8" ht="14.25">
      <c r="A26" s="108"/>
      <c r="B26" s="105"/>
      <c r="C26" s="105"/>
      <c r="D26" s="105"/>
      <c r="E26" s="105"/>
      <c r="F26" s="105"/>
      <c r="G26" s="105"/>
      <c r="H26" s="105"/>
    </row>
  </sheetData>
  <sheetProtection/>
  <mergeCells count="23">
    <mergeCell ref="F10:F11"/>
    <mergeCell ref="G10:G11"/>
    <mergeCell ref="A3:A4"/>
    <mergeCell ref="B10:B11"/>
    <mergeCell ref="C10:C11"/>
    <mergeCell ref="D10:D11"/>
    <mergeCell ref="E10:E11"/>
    <mergeCell ref="C17:C18"/>
    <mergeCell ref="D17:D18"/>
    <mergeCell ref="E17:E18"/>
    <mergeCell ref="F17:F18"/>
    <mergeCell ref="G17:G18"/>
    <mergeCell ref="H17:H18"/>
    <mergeCell ref="H24:H25"/>
    <mergeCell ref="H3:H4"/>
    <mergeCell ref="B24:B25"/>
    <mergeCell ref="C24:C25"/>
    <mergeCell ref="D24:D25"/>
    <mergeCell ref="E24:E25"/>
    <mergeCell ref="F24:F25"/>
    <mergeCell ref="G24:G25"/>
    <mergeCell ref="H10:H11"/>
    <mergeCell ref="B17:B18"/>
  </mergeCells>
  <printOptions/>
  <pageMargins left="0" right="0" top="0.75" bottom="0.75" header="0.3" footer="0.3"/>
  <pageSetup fitToHeight="0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5"/>
  <cols>
    <col min="1" max="1" width="40.00390625" style="252" customWidth="1"/>
    <col min="2" max="12" width="12.57421875" style="252" customWidth="1"/>
    <col min="13" max="16384" width="9.00390625" style="252" customWidth="1"/>
  </cols>
  <sheetData>
    <row r="1" s="256" customFormat="1" ht="19.5" customHeight="1">
      <c r="A1" s="238" t="s">
        <v>344</v>
      </c>
    </row>
    <row r="2" spans="1:10" s="258" customFormat="1" ht="18" customHeight="1">
      <c r="A2" s="257" t="s">
        <v>183</v>
      </c>
      <c r="B2" s="253"/>
      <c r="C2" s="253"/>
      <c r="D2" s="253"/>
      <c r="E2" s="253"/>
      <c r="F2" s="253"/>
      <c r="G2" s="253"/>
      <c r="H2" s="253"/>
      <c r="I2" s="253"/>
      <c r="J2" s="253"/>
    </row>
    <row r="3" spans="1:12" s="490" customFormat="1" ht="14.25" customHeight="1">
      <c r="A3" s="660" t="s">
        <v>97</v>
      </c>
      <c r="B3" s="246" t="s">
        <v>186</v>
      </c>
      <c r="C3" s="665" t="s">
        <v>146</v>
      </c>
      <c r="D3" s="666"/>
      <c r="E3" s="666"/>
      <c r="F3" s="666"/>
      <c r="G3" s="666"/>
      <c r="H3" s="246" t="s">
        <v>187</v>
      </c>
      <c r="I3" s="489" t="s">
        <v>188</v>
      </c>
      <c r="J3" s="489" t="s">
        <v>189</v>
      </c>
      <c r="K3" s="660" t="s">
        <v>190</v>
      </c>
      <c r="L3" s="660" t="s">
        <v>164</v>
      </c>
    </row>
    <row r="4" spans="1:12" s="490" customFormat="1" ht="18" customHeight="1">
      <c r="A4" s="664"/>
      <c r="B4" s="660" t="s">
        <v>148</v>
      </c>
      <c r="C4" s="246" t="s">
        <v>234</v>
      </c>
      <c r="D4" s="246" t="s">
        <v>235</v>
      </c>
      <c r="E4" s="246" t="s">
        <v>260</v>
      </c>
      <c r="F4" s="246" t="s">
        <v>261</v>
      </c>
      <c r="G4" s="246" t="s">
        <v>254</v>
      </c>
      <c r="H4" s="660" t="s">
        <v>149</v>
      </c>
      <c r="I4" s="667" t="s">
        <v>150</v>
      </c>
      <c r="J4" s="667" t="s">
        <v>151</v>
      </c>
      <c r="K4" s="664"/>
      <c r="L4" s="664"/>
    </row>
    <row r="5" spans="1:12" s="490" customFormat="1" ht="41.25" customHeight="1">
      <c r="A5" s="664"/>
      <c r="B5" s="661"/>
      <c r="C5" s="246" t="s">
        <v>231</v>
      </c>
      <c r="D5" s="246" t="s">
        <v>232</v>
      </c>
      <c r="E5" s="246" t="s">
        <v>262</v>
      </c>
      <c r="F5" s="246" t="s">
        <v>229</v>
      </c>
      <c r="G5" s="246" t="s">
        <v>233</v>
      </c>
      <c r="H5" s="661"/>
      <c r="I5" s="668"/>
      <c r="J5" s="668"/>
      <c r="K5" s="661"/>
      <c r="L5" s="661"/>
    </row>
    <row r="6" spans="1:12" ht="13.5">
      <c r="A6" s="661"/>
      <c r="B6" s="247" t="s">
        <v>0</v>
      </c>
      <c r="C6" s="246" t="s">
        <v>0</v>
      </c>
      <c r="D6" s="246" t="s">
        <v>0</v>
      </c>
      <c r="E6" s="246"/>
      <c r="F6" s="246"/>
      <c r="G6" s="246" t="s">
        <v>0</v>
      </c>
      <c r="H6" s="246" t="s">
        <v>0</v>
      </c>
      <c r="I6" s="247" t="s">
        <v>0</v>
      </c>
      <c r="J6" s="230" t="s">
        <v>0</v>
      </c>
      <c r="K6" s="247" t="s">
        <v>0</v>
      </c>
      <c r="L6" s="101" t="s">
        <v>0</v>
      </c>
    </row>
    <row r="7" spans="1:12" ht="13.5">
      <c r="A7" s="102" t="s">
        <v>170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13.5">
      <c r="A8" s="104" t="s">
        <v>125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ht="13.5">
      <c r="A9" s="104" t="s">
        <v>126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13.5">
      <c r="A10" s="104" t="s">
        <v>127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</row>
    <row r="11" spans="1:12" ht="13.5">
      <c r="A11" s="106" t="s">
        <v>37</v>
      </c>
      <c r="B11" s="659"/>
      <c r="C11" s="659"/>
      <c r="D11" s="244"/>
      <c r="E11" s="244"/>
      <c r="F11" s="244"/>
      <c r="G11" s="244"/>
      <c r="H11" s="659"/>
      <c r="I11" s="659"/>
      <c r="J11" s="659"/>
      <c r="K11" s="659"/>
      <c r="L11" s="659"/>
    </row>
    <row r="12" spans="1:12" ht="33.75">
      <c r="A12" s="107" t="s">
        <v>228</v>
      </c>
      <c r="B12" s="659"/>
      <c r="C12" s="659"/>
      <c r="D12" s="245"/>
      <c r="E12" s="245"/>
      <c r="F12" s="245"/>
      <c r="G12" s="245"/>
      <c r="H12" s="659"/>
      <c r="I12" s="659"/>
      <c r="J12" s="659"/>
      <c r="K12" s="659"/>
      <c r="L12" s="659"/>
    </row>
    <row r="13" spans="1:12" ht="13.5">
      <c r="A13" s="108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</row>
    <row r="14" spans="1:12" ht="13.5">
      <c r="A14" s="102" t="s">
        <v>171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</row>
    <row r="15" spans="1:12" ht="13.5">
      <c r="A15" s="104" t="s">
        <v>125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</row>
    <row r="16" spans="1:12" ht="13.5">
      <c r="A16" s="104" t="s">
        <v>126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12" ht="13.5">
      <c r="A17" s="104" t="s">
        <v>127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</row>
    <row r="18" spans="1:12" ht="13.5">
      <c r="A18" s="106" t="s">
        <v>37</v>
      </c>
      <c r="B18" s="659"/>
      <c r="C18" s="659"/>
      <c r="D18" s="244"/>
      <c r="E18" s="244"/>
      <c r="F18" s="244"/>
      <c r="G18" s="244"/>
      <c r="H18" s="659"/>
      <c r="I18" s="659"/>
      <c r="J18" s="659"/>
      <c r="K18" s="659"/>
      <c r="L18" s="659"/>
    </row>
    <row r="19" spans="1:12" ht="33.75">
      <c r="A19" s="107" t="s">
        <v>228</v>
      </c>
      <c r="B19" s="659"/>
      <c r="C19" s="659"/>
      <c r="D19" s="245"/>
      <c r="E19" s="245"/>
      <c r="F19" s="245"/>
      <c r="G19" s="245"/>
      <c r="H19" s="659"/>
      <c r="I19" s="659"/>
      <c r="J19" s="659"/>
      <c r="K19" s="659"/>
      <c r="L19" s="659"/>
    </row>
    <row r="20" spans="1:12" ht="13.5">
      <c r="A20" s="108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2" ht="13.5">
      <c r="A21" s="102" t="s">
        <v>191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</row>
    <row r="22" spans="1:12" ht="13.5">
      <c r="A22" s="104" t="s">
        <v>125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ht="13.5">
      <c r="A23" s="104" t="s">
        <v>126</v>
      </c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</row>
    <row r="24" spans="1:12" ht="13.5">
      <c r="A24" s="104" t="s">
        <v>127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</row>
    <row r="25" spans="1:12" ht="13.5">
      <c r="A25" s="106" t="s">
        <v>37</v>
      </c>
      <c r="B25" s="659"/>
      <c r="C25" s="659"/>
      <c r="D25" s="244"/>
      <c r="E25" s="244"/>
      <c r="F25" s="244"/>
      <c r="G25" s="244"/>
      <c r="H25" s="659"/>
      <c r="I25" s="659"/>
      <c r="J25" s="659"/>
      <c r="K25" s="659"/>
      <c r="L25" s="659"/>
    </row>
    <row r="26" spans="1:12" ht="33.75">
      <c r="A26" s="107" t="s">
        <v>228</v>
      </c>
      <c r="B26" s="659"/>
      <c r="C26" s="659"/>
      <c r="D26" s="245"/>
      <c r="E26" s="245"/>
      <c r="F26" s="245"/>
      <c r="G26" s="245"/>
      <c r="H26" s="659"/>
      <c r="I26" s="659"/>
      <c r="J26" s="659"/>
      <c r="K26" s="659"/>
      <c r="L26" s="659"/>
    </row>
    <row r="27" spans="1:12" ht="13.5">
      <c r="A27" s="108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</row>
  </sheetData>
  <sheetProtection/>
  <mergeCells count="29">
    <mergeCell ref="L3:L5"/>
    <mergeCell ref="B4:B5"/>
    <mergeCell ref="C3:G3"/>
    <mergeCell ref="H4:H5"/>
    <mergeCell ref="I4:I5"/>
    <mergeCell ref="J4:J5"/>
    <mergeCell ref="A3:A6"/>
    <mergeCell ref="B11:B12"/>
    <mergeCell ref="H11:H12"/>
    <mergeCell ref="I11:I12"/>
    <mergeCell ref="J11:J12"/>
    <mergeCell ref="K3:K5"/>
    <mergeCell ref="H25:H26"/>
    <mergeCell ref="I25:I26"/>
    <mergeCell ref="J25:J26"/>
    <mergeCell ref="C25:C26"/>
    <mergeCell ref="K11:K12"/>
    <mergeCell ref="L11:L12"/>
    <mergeCell ref="C11:C12"/>
    <mergeCell ref="K18:K19"/>
    <mergeCell ref="L18:L19"/>
    <mergeCell ref="K25:K26"/>
    <mergeCell ref="L25:L26"/>
    <mergeCell ref="B18:B19"/>
    <mergeCell ref="H18:H19"/>
    <mergeCell ref="I18:I19"/>
    <mergeCell ref="J18:J19"/>
    <mergeCell ref="C18:C19"/>
    <mergeCell ref="B25:B26"/>
  </mergeCells>
  <printOptions/>
  <pageMargins left="0" right="0" top="0.75" bottom="0.75" header="0.3" footer="0.3"/>
  <pageSetup fitToHeight="0" fitToWidth="1" horizontalDpi="600" verticalDpi="600" orientation="landscape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view="pageBreakPreview" zoomScaleSheetLayoutView="100" zoomScalePageLayoutView="0" workbookViewId="0" topLeftCell="A1">
      <selection activeCell="T3" sqref="T3"/>
    </sheetView>
  </sheetViews>
  <sheetFormatPr defaultColWidth="9.00390625" defaultRowHeight="15"/>
  <cols>
    <col min="1" max="3" width="9.00390625" style="222" customWidth="1"/>
    <col min="4" max="4" width="13.00390625" style="222" customWidth="1"/>
    <col min="5" max="5" width="11.8515625" style="222" customWidth="1"/>
    <col min="6" max="6" width="15.00390625" style="222" customWidth="1"/>
    <col min="7" max="7" width="15.57421875" style="222" customWidth="1"/>
    <col min="8" max="8" width="9.00390625" style="222" customWidth="1"/>
    <col min="9" max="9" width="10.28125" style="222" customWidth="1"/>
    <col min="10" max="11" width="9.00390625" style="222" customWidth="1"/>
    <col min="12" max="12" width="15.00390625" style="222" customWidth="1"/>
    <col min="13" max="13" width="9.00390625" style="222" customWidth="1"/>
    <col min="14" max="14" width="10.8515625" style="222" customWidth="1"/>
    <col min="15" max="15" width="11.00390625" style="222" customWidth="1"/>
    <col min="16" max="17" width="9.00390625" style="222" customWidth="1"/>
    <col min="18" max="18" width="15.57421875" style="222" customWidth="1"/>
    <col min="19" max="16384" width="9.00390625" style="222" customWidth="1"/>
  </cols>
  <sheetData>
    <row r="1" ht="19.5" customHeight="1">
      <c r="A1" s="238" t="s">
        <v>345</v>
      </c>
    </row>
    <row r="2" spans="1:17" s="81" customFormat="1" ht="18" customHeight="1">
      <c r="A2" s="255" t="s">
        <v>183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8" ht="27.75" customHeight="1">
      <c r="A3" s="670" t="s">
        <v>97</v>
      </c>
      <c r="B3" s="670" t="s">
        <v>124</v>
      </c>
      <c r="C3" s="669" t="s">
        <v>160</v>
      </c>
      <c r="D3" s="671" t="s">
        <v>181</v>
      </c>
      <c r="E3" s="671" t="s">
        <v>178</v>
      </c>
      <c r="F3" s="671" t="s">
        <v>179</v>
      </c>
      <c r="G3" s="671" t="s">
        <v>180</v>
      </c>
      <c r="H3" s="669" t="s">
        <v>161</v>
      </c>
      <c r="I3" s="669" t="s">
        <v>347</v>
      </c>
      <c r="J3" s="670" t="s">
        <v>162</v>
      </c>
      <c r="K3" s="670"/>
      <c r="L3" s="669" t="s">
        <v>348</v>
      </c>
      <c r="M3" s="670" t="s">
        <v>12</v>
      </c>
      <c r="N3" s="670" t="s">
        <v>146</v>
      </c>
      <c r="O3" s="670"/>
      <c r="P3" s="669" t="s">
        <v>163</v>
      </c>
      <c r="Q3" s="669"/>
      <c r="R3" s="669" t="s">
        <v>164</v>
      </c>
    </row>
    <row r="4" spans="1:18" ht="31.5" customHeight="1">
      <c r="A4" s="670"/>
      <c r="B4" s="670"/>
      <c r="C4" s="669"/>
      <c r="D4" s="672"/>
      <c r="E4" s="672"/>
      <c r="F4" s="672"/>
      <c r="G4" s="672"/>
      <c r="H4" s="669"/>
      <c r="I4" s="669"/>
      <c r="J4" s="231" t="s">
        <v>165</v>
      </c>
      <c r="K4" s="231" t="s">
        <v>166</v>
      </c>
      <c r="L4" s="669"/>
      <c r="M4" s="670"/>
      <c r="N4" s="239" t="s">
        <v>225</v>
      </c>
      <c r="O4" s="241" t="s">
        <v>167</v>
      </c>
      <c r="P4" s="231" t="s">
        <v>168</v>
      </c>
      <c r="Q4" s="231" t="s">
        <v>169</v>
      </c>
      <c r="R4" s="669"/>
    </row>
    <row r="5" spans="1:18" ht="12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</row>
    <row r="6" spans="1:18" ht="12.7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</row>
    <row r="7" spans="1:18" ht="12.7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</row>
    <row r="8" spans="1:18" ht="12.75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</row>
    <row r="9" spans="1:18" ht="12.7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</row>
    <row r="10" spans="1:18" ht="12.75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</row>
    <row r="11" spans="1:18" ht="12.75">
      <c r="A11" s="243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</row>
    <row r="12" spans="1:18" ht="12.75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</row>
    <row r="13" spans="1:18" ht="12.75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2"/>
    </row>
    <row r="14" spans="1:18" ht="12.75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</row>
    <row r="15" spans="1:18" ht="12.75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</row>
    <row r="16" spans="1:18" ht="12.75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</row>
    <row r="17" spans="1:18" ht="12.75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</row>
    <row r="18" spans="1:18" ht="12.7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</row>
    <row r="19" spans="1:18" ht="12.75">
      <c r="A19" s="243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</row>
    <row r="20" spans="1:18" ht="12.7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</row>
    <row r="21" spans="1:18" ht="12.7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</row>
    <row r="22" spans="1:18" ht="12.75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</row>
    <row r="23" spans="1:18" ht="12.75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</row>
    <row r="24" spans="1:18" ht="12.7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</row>
    <row r="25" spans="1:18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</row>
    <row r="26" spans="1:18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</row>
    <row r="27" spans="1:18" ht="12.75">
      <c r="A27" s="243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</row>
    <row r="28" spans="1:18" ht="12.7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</row>
    <row r="29" spans="1:18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</row>
    <row r="30" spans="1:18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</row>
    <row r="31" spans="1:18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</row>
    <row r="32" spans="1:18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</row>
    <row r="33" spans="1:18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</row>
    <row r="34" spans="1:18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</row>
    <row r="35" spans="1:18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  <c r="P35" s="232"/>
      <c r="Q35" s="232"/>
      <c r="R35" s="232"/>
    </row>
    <row r="36" spans="1:18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</row>
    <row r="37" spans="1:18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  <c r="P37" s="232"/>
      <c r="Q37" s="232"/>
      <c r="R37" s="232"/>
    </row>
    <row r="38" spans="1:18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  <c r="P38" s="232"/>
      <c r="Q38" s="232"/>
      <c r="R38" s="232"/>
    </row>
    <row r="39" spans="1:18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</row>
    <row r="40" spans="1:18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  <c r="P40" s="232"/>
      <c r="Q40" s="232"/>
      <c r="R40" s="232"/>
    </row>
    <row r="41" spans="1:18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  <c r="P41" s="232"/>
      <c r="Q41" s="232"/>
      <c r="R41" s="232"/>
    </row>
    <row r="42" spans="1:18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</row>
    <row r="43" spans="1:18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</row>
    <row r="44" spans="1:18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</row>
    <row r="45" spans="1:18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</row>
    <row r="46" spans="1:18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</row>
    <row r="47" spans="1:18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</row>
    <row r="48" spans="1:18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</row>
    <row r="49" spans="1:18" ht="12.75">
      <c r="A49" s="232"/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</row>
    <row r="50" spans="1:18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</row>
    <row r="51" spans="1:18" ht="12.75">
      <c r="A51" s="232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</row>
    <row r="52" spans="1:18" ht="12.75">
      <c r="A52" s="232"/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</row>
    <row r="53" spans="1:18" ht="12.75">
      <c r="A53" s="232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</row>
    <row r="54" spans="1:18" ht="12.75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2"/>
      <c r="O54" s="232"/>
      <c r="P54" s="232"/>
      <c r="Q54" s="232"/>
      <c r="R54" s="232"/>
    </row>
    <row r="55" spans="1:18" ht="12.75">
      <c r="A55" s="232"/>
      <c r="B55" s="232"/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2"/>
      <c r="O55" s="232"/>
      <c r="P55" s="232"/>
      <c r="Q55" s="232"/>
      <c r="R55" s="232"/>
    </row>
    <row r="56" spans="1:18" ht="12.75">
      <c r="A56" s="232"/>
      <c r="B56" s="232"/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</row>
  </sheetData>
  <sheetProtection/>
  <mergeCells count="15">
    <mergeCell ref="N3:O3"/>
    <mergeCell ref="P3:Q3"/>
    <mergeCell ref="F3:F4"/>
    <mergeCell ref="E3:E4"/>
    <mergeCell ref="G3:G4"/>
    <mergeCell ref="R3:R4"/>
    <mergeCell ref="A3:A4"/>
    <mergeCell ref="B3:B4"/>
    <mergeCell ref="C3:C4"/>
    <mergeCell ref="D3:D4"/>
    <mergeCell ref="H3:H4"/>
    <mergeCell ref="I3:I4"/>
    <mergeCell ref="J3:K3"/>
    <mergeCell ref="L3:L4"/>
    <mergeCell ref="M3:M4"/>
  </mergeCells>
  <printOptions/>
  <pageMargins left="0.7" right="0.7" top="0.75" bottom="0.75" header="0.3" footer="0.3"/>
  <pageSetup fitToHeight="0" fitToWidth="1" horizontalDpi="600" verticalDpi="600" orientation="landscape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SheetLayoutView="100" zoomScalePageLayoutView="0" workbookViewId="0" topLeftCell="A1">
      <selection activeCell="A3" sqref="A3:A4"/>
    </sheetView>
  </sheetViews>
  <sheetFormatPr defaultColWidth="9.00390625" defaultRowHeight="15"/>
  <cols>
    <col min="1" max="3" width="9.00390625" style="222" customWidth="1"/>
    <col min="4" max="4" width="12.28125" style="222" customWidth="1"/>
    <col min="5" max="5" width="16.57421875" style="222" customWidth="1"/>
    <col min="6" max="6" width="15.00390625" style="222" customWidth="1"/>
    <col min="7" max="7" width="13.7109375" style="222" customWidth="1"/>
    <col min="8" max="8" width="9.00390625" style="222" customWidth="1"/>
    <col min="9" max="9" width="14.140625" style="222" customWidth="1"/>
    <col min="10" max="10" width="9.00390625" style="222" customWidth="1"/>
    <col min="11" max="11" width="10.8515625" style="222" customWidth="1"/>
    <col min="12" max="12" width="11.00390625" style="222" customWidth="1"/>
    <col min="13" max="14" width="9.00390625" style="222" customWidth="1"/>
    <col min="15" max="15" width="15.57421875" style="222" customWidth="1"/>
    <col min="16" max="16384" width="9.00390625" style="222" customWidth="1"/>
  </cols>
  <sheetData>
    <row r="1" s="259" customFormat="1" ht="19.5" customHeight="1">
      <c r="A1" s="238" t="s">
        <v>346</v>
      </c>
    </row>
    <row r="2" spans="1:17" s="82" customFormat="1" ht="18" customHeight="1">
      <c r="A2" s="255" t="s">
        <v>183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5" ht="27.75" customHeight="1">
      <c r="A3" s="670" t="s">
        <v>97</v>
      </c>
      <c r="B3" s="670" t="s">
        <v>124</v>
      </c>
      <c r="C3" s="669" t="s">
        <v>160</v>
      </c>
      <c r="D3" s="671" t="s">
        <v>181</v>
      </c>
      <c r="E3" s="671" t="s">
        <v>178</v>
      </c>
      <c r="F3" s="671" t="s">
        <v>179</v>
      </c>
      <c r="G3" s="671" t="s">
        <v>180</v>
      </c>
      <c r="H3" s="669" t="s">
        <v>172</v>
      </c>
      <c r="I3" s="669" t="s">
        <v>348</v>
      </c>
      <c r="J3" s="670" t="s">
        <v>12</v>
      </c>
      <c r="K3" s="670" t="s">
        <v>146</v>
      </c>
      <c r="L3" s="670"/>
      <c r="M3" s="669" t="s">
        <v>163</v>
      </c>
      <c r="N3" s="669"/>
      <c r="O3" s="669" t="s">
        <v>164</v>
      </c>
    </row>
    <row r="4" spans="1:15" ht="31.5" customHeight="1">
      <c r="A4" s="670"/>
      <c r="B4" s="670"/>
      <c r="C4" s="669"/>
      <c r="D4" s="672"/>
      <c r="E4" s="672"/>
      <c r="F4" s="672"/>
      <c r="G4" s="672"/>
      <c r="H4" s="669"/>
      <c r="I4" s="669"/>
      <c r="J4" s="670"/>
      <c r="K4" s="239" t="s">
        <v>225</v>
      </c>
      <c r="L4" s="241" t="s">
        <v>167</v>
      </c>
      <c r="M4" s="242" t="s">
        <v>168</v>
      </c>
      <c r="N4" s="242" t="s">
        <v>169</v>
      </c>
      <c r="O4" s="669"/>
    </row>
    <row r="5" spans="1:15" ht="12.75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</row>
    <row r="6" spans="1:15" ht="12.75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</row>
    <row r="7" spans="1:15" ht="12.75">
      <c r="A7" s="232"/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</row>
    <row r="8" spans="1:15" ht="12.75">
      <c r="A8" s="232"/>
      <c r="B8" s="232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</row>
    <row r="9" spans="1:15" ht="12.75">
      <c r="A9" s="232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</row>
    <row r="10" spans="1:15" ht="12.75">
      <c r="A10" s="232"/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</row>
    <row r="11" spans="1:15" ht="12.75">
      <c r="A11" s="243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</row>
    <row r="12" spans="1:15" ht="12.75">
      <c r="A12" s="232"/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</row>
    <row r="13" spans="1:15" ht="12.75">
      <c r="A13" s="232"/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</row>
    <row r="14" spans="1:15" ht="12.75">
      <c r="A14" s="232"/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</row>
    <row r="15" spans="1:15" ht="12.75">
      <c r="A15" s="232"/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</row>
    <row r="16" spans="1:15" ht="12.75">
      <c r="A16" s="232"/>
      <c r="B16" s="232"/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</row>
    <row r="17" spans="1:15" ht="12.75">
      <c r="A17" s="232"/>
      <c r="B17" s="232"/>
      <c r="C17" s="232"/>
      <c r="D17" s="232"/>
      <c r="E17" s="232"/>
      <c r="F17" s="232"/>
      <c r="G17" s="232"/>
      <c r="H17" s="232"/>
      <c r="I17" s="232"/>
      <c r="J17" s="232"/>
      <c r="K17" s="232"/>
      <c r="L17" s="232"/>
      <c r="M17" s="232"/>
      <c r="N17" s="232"/>
      <c r="O17" s="232"/>
    </row>
    <row r="18" spans="1:15" ht="12.7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</row>
    <row r="19" spans="1:15" ht="12.75">
      <c r="A19" s="243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</row>
    <row r="20" spans="1:15" ht="12.75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  <c r="M20" s="232"/>
      <c r="N20" s="232"/>
      <c r="O20" s="232"/>
    </row>
    <row r="21" spans="1:15" ht="12.75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</row>
    <row r="22" spans="1:15" ht="12.75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2"/>
      <c r="O22" s="232"/>
    </row>
    <row r="23" spans="1:15" ht="12.75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</row>
    <row r="24" spans="1:15" ht="12.75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</row>
    <row r="25" spans="1:15" ht="12.75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</row>
    <row r="26" spans="1:15" ht="12.75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</row>
    <row r="27" spans="1:15" ht="12.75">
      <c r="A27" s="243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2"/>
      <c r="O27" s="232"/>
    </row>
    <row r="28" spans="1:15" ht="12.75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2"/>
    </row>
    <row r="29" spans="1:15" ht="12.75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2"/>
      <c r="O29" s="232"/>
    </row>
    <row r="30" spans="1:15" ht="12.75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</row>
    <row r="31" spans="1:15" ht="12.75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</row>
    <row r="32" spans="1:15" ht="12.75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</row>
    <row r="33" spans="1:15" ht="12.75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</row>
    <row r="34" spans="1:15" ht="12.75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</row>
    <row r="35" spans="1:15" ht="12.7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2"/>
      <c r="O35" s="232"/>
    </row>
    <row r="36" spans="1:15" ht="12.75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</row>
    <row r="37" spans="1:15" ht="12.75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2"/>
      <c r="O37" s="232"/>
    </row>
    <row r="38" spans="1:15" ht="12.75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2"/>
      <c r="O38" s="232"/>
    </row>
    <row r="39" spans="1:15" ht="12.75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</row>
    <row r="40" spans="1:15" ht="12.75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2"/>
    </row>
    <row r="41" spans="1:15" ht="12.75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  <c r="M41" s="232"/>
      <c r="N41" s="232"/>
      <c r="O41" s="232"/>
    </row>
    <row r="42" spans="1:15" ht="12.75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</row>
    <row r="43" spans="1:15" ht="12.75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</row>
    <row r="44" spans="1:15" ht="12.75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</row>
    <row r="45" spans="1:15" ht="12.75">
      <c r="A45" s="232"/>
      <c r="B45" s="232"/>
      <c r="C45" s="232"/>
      <c r="D45" s="232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</row>
    <row r="46" spans="1:15" ht="12.75">
      <c r="A46" s="232"/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</row>
    <row r="47" spans="1:15" ht="12.75">
      <c r="A47" s="232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</row>
    <row r="48" spans="1:15" ht="12.75">
      <c r="A48" s="232"/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</row>
  </sheetData>
  <sheetProtection/>
  <mergeCells count="13">
    <mergeCell ref="E3:E4"/>
    <mergeCell ref="F3:F4"/>
    <mergeCell ref="G3:G4"/>
    <mergeCell ref="J3:J4"/>
    <mergeCell ref="K3:L3"/>
    <mergeCell ref="M3:N3"/>
    <mergeCell ref="O3:O4"/>
    <mergeCell ref="A3:A4"/>
    <mergeCell ref="B3:B4"/>
    <mergeCell ref="C3:C4"/>
    <mergeCell ref="H3:H4"/>
    <mergeCell ref="I3:I4"/>
    <mergeCell ref="D3:D4"/>
  </mergeCells>
  <printOptions/>
  <pageMargins left="0.7" right="0.7" top="0.75" bottom="0.75" header="0.3" footer="0.3"/>
  <pageSetup fitToHeight="0" fitToWidth="1" horizontalDpi="600" verticalDpi="600" orientation="landscape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view="pageBreakPreview" zoomScale="90" zoomScaleNormal="90" zoomScaleSheetLayoutView="90" zoomScalePageLayoutView="0" workbookViewId="0" topLeftCell="A2">
      <selection activeCell="C9" sqref="C9"/>
    </sheetView>
  </sheetViews>
  <sheetFormatPr defaultColWidth="9.140625" defaultRowHeight="15"/>
  <cols>
    <col min="1" max="1" width="11.140625" style="330" customWidth="1"/>
    <col min="2" max="2" width="35.7109375" style="260" customWidth="1"/>
    <col min="3" max="3" width="8.57421875" style="348" customWidth="1"/>
    <col min="4" max="4" width="8.57421875" style="349" hidden="1" customWidth="1"/>
    <col min="5" max="5" width="6.7109375" style="350" customWidth="1"/>
    <col min="6" max="8" width="8.57421875" style="348" customWidth="1"/>
    <col min="9" max="9" width="15.8515625" style="351" customWidth="1"/>
    <col min="10" max="10" width="15.8515625" style="355" customWidth="1"/>
    <col min="11" max="12" width="15.8515625" style="351" customWidth="1"/>
    <col min="13" max="13" width="30.7109375" style="351" customWidth="1"/>
    <col min="14" max="16384" width="9.140625" style="260" customWidth="1"/>
  </cols>
  <sheetData>
    <row r="1" spans="1:13" ht="17.25" hidden="1">
      <c r="A1" s="676"/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</row>
    <row r="2" spans="1:13" ht="19.5" customHeight="1">
      <c r="A2" s="393" t="s">
        <v>105</v>
      </c>
      <c r="B2" s="262"/>
      <c r="C2" s="263"/>
      <c r="D2" s="264"/>
      <c r="E2" s="263"/>
      <c r="F2" s="263"/>
      <c r="G2" s="263"/>
      <c r="H2" s="263"/>
      <c r="I2" s="265"/>
      <c r="J2" s="266"/>
      <c r="K2" s="266"/>
      <c r="L2" s="267"/>
      <c r="M2" s="267"/>
    </row>
    <row r="3" spans="1:16" s="268" customFormat="1" ht="18" customHeight="1">
      <c r="A3" s="360" t="s">
        <v>183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3" ht="51" customHeight="1">
      <c r="A4" s="514" t="s">
        <v>100</v>
      </c>
      <c r="B4" s="677" t="s">
        <v>106</v>
      </c>
      <c r="C4" s="677"/>
      <c r="D4" s="677"/>
      <c r="E4" s="677"/>
      <c r="F4" s="677"/>
      <c r="G4" s="677"/>
      <c r="H4" s="677"/>
      <c r="I4" s="270" t="s">
        <v>337</v>
      </c>
      <c r="J4" s="271" t="s">
        <v>270</v>
      </c>
      <c r="K4" s="271" t="s">
        <v>271</v>
      </c>
      <c r="L4" s="271" t="s">
        <v>341</v>
      </c>
      <c r="M4" s="271" t="s">
        <v>218</v>
      </c>
    </row>
    <row r="5" spans="1:13" s="280" customFormat="1" ht="15">
      <c r="A5" s="272"/>
      <c r="B5" s="273"/>
      <c r="C5" s="274"/>
      <c r="D5" s="275"/>
      <c r="E5" s="276"/>
      <c r="F5" s="274"/>
      <c r="G5" s="274"/>
      <c r="H5" s="277"/>
      <c r="I5" s="278" t="s">
        <v>0</v>
      </c>
      <c r="J5" s="278" t="s">
        <v>0</v>
      </c>
      <c r="K5" s="279" t="s">
        <v>0</v>
      </c>
      <c r="L5" s="279" t="s">
        <v>0</v>
      </c>
      <c r="M5" s="279"/>
    </row>
    <row r="6" spans="1:13" ht="15">
      <c r="A6" s="281" t="s">
        <v>117</v>
      </c>
      <c r="B6" s="282" t="s">
        <v>134</v>
      </c>
      <c r="C6" s="283"/>
      <c r="D6" s="284"/>
      <c r="E6" s="285"/>
      <c r="F6" s="283"/>
      <c r="G6" s="283"/>
      <c r="H6" s="286"/>
      <c r="I6" s="287"/>
      <c r="J6" s="288"/>
      <c r="K6" s="288"/>
      <c r="L6" s="287"/>
      <c r="M6" s="287"/>
    </row>
    <row r="7" spans="1:13" ht="15" hidden="1">
      <c r="A7" s="281"/>
      <c r="B7" s="282"/>
      <c r="C7" s="283"/>
      <c r="D7" s="284"/>
      <c r="E7" s="285"/>
      <c r="F7" s="283"/>
      <c r="G7" s="283"/>
      <c r="H7" s="286"/>
      <c r="I7" s="287"/>
      <c r="J7" s="288"/>
      <c r="K7" s="288"/>
      <c r="L7" s="287"/>
      <c r="M7" s="287"/>
    </row>
    <row r="8" spans="1:13" ht="15">
      <c r="A8" s="281"/>
      <c r="B8" s="282"/>
      <c r="C8" s="674" t="s">
        <v>107</v>
      </c>
      <c r="D8" s="674"/>
      <c r="E8" s="674"/>
      <c r="F8" s="674"/>
      <c r="G8" s="674"/>
      <c r="H8" s="675"/>
      <c r="I8" s="287"/>
      <c r="J8" s="288"/>
      <c r="K8" s="288"/>
      <c r="L8" s="287"/>
      <c r="M8" s="287"/>
    </row>
    <row r="9" spans="1:13" ht="27" customHeight="1">
      <c r="A9" s="289"/>
      <c r="B9" s="289"/>
      <c r="C9" s="292" t="s">
        <v>38</v>
      </c>
      <c r="D9" s="293" t="s">
        <v>35</v>
      </c>
      <c r="E9" s="294" t="s">
        <v>36</v>
      </c>
      <c r="F9" s="292" t="s">
        <v>108</v>
      </c>
      <c r="G9" s="292" t="s">
        <v>211</v>
      </c>
      <c r="H9" s="295" t="s">
        <v>349</v>
      </c>
      <c r="I9" s="291"/>
      <c r="J9" s="291"/>
      <c r="K9" s="291"/>
      <c r="L9" s="291"/>
      <c r="M9" s="291"/>
    </row>
    <row r="10" spans="1:13" s="280" customFormat="1" ht="15">
      <c r="A10" s="296" t="s">
        <v>41</v>
      </c>
      <c r="B10" s="272" t="s">
        <v>135</v>
      </c>
      <c r="C10" s="297"/>
      <c r="D10" s="298"/>
      <c r="E10" s="297"/>
      <c r="F10" s="297"/>
      <c r="G10" s="297"/>
      <c r="H10" s="299"/>
      <c r="I10" s="291"/>
      <c r="J10" s="291"/>
      <c r="K10" s="291"/>
      <c r="L10" s="300"/>
      <c r="M10" s="300"/>
    </row>
    <row r="11" spans="1:13" ht="15">
      <c r="A11" s="301"/>
      <c r="B11" s="302" t="s">
        <v>116</v>
      </c>
      <c r="C11" s="303"/>
      <c r="D11" s="304"/>
      <c r="E11" s="305"/>
      <c r="F11" s="303"/>
      <c r="G11" s="303"/>
      <c r="H11" s="306"/>
      <c r="I11" s="291"/>
      <c r="J11" s="291"/>
      <c r="K11" s="291"/>
      <c r="L11" s="291"/>
      <c r="M11" s="291"/>
    </row>
    <row r="12" spans="1:13" ht="15">
      <c r="A12" s="301"/>
      <c r="B12" s="302" t="s">
        <v>94</v>
      </c>
      <c r="C12" s="303"/>
      <c r="D12" s="304"/>
      <c r="E12" s="305"/>
      <c r="F12" s="303"/>
      <c r="G12" s="303"/>
      <c r="H12" s="306"/>
      <c r="I12" s="291"/>
      <c r="J12" s="291"/>
      <c r="K12" s="291"/>
      <c r="L12" s="291"/>
      <c r="M12" s="291"/>
    </row>
    <row r="13" spans="1:13" ht="15">
      <c r="A13" s="301"/>
      <c r="B13" s="302" t="s">
        <v>95</v>
      </c>
      <c r="C13" s="303"/>
      <c r="D13" s="304"/>
      <c r="E13" s="305"/>
      <c r="F13" s="303"/>
      <c r="G13" s="303"/>
      <c r="H13" s="306"/>
      <c r="I13" s="291"/>
      <c r="J13" s="291"/>
      <c r="K13" s="291"/>
      <c r="L13" s="291"/>
      <c r="M13" s="291"/>
    </row>
    <row r="14" spans="1:13" ht="15">
      <c r="A14" s="301"/>
      <c r="B14" s="307" t="s">
        <v>96</v>
      </c>
      <c r="C14" s="303"/>
      <c r="D14" s="304"/>
      <c r="E14" s="305"/>
      <c r="F14" s="303"/>
      <c r="G14" s="303"/>
      <c r="H14" s="306"/>
      <c r="I14" s="291"/>
      <c r="J14" s="291"/>
      <c r="K14" s="291"/>
      <c r="L14" s="291"/>
      <c r="M14" s="291"/>
    </row>
    <row r="15" spans="1:13" ht="15">
      <c r="A15" s="301"/>
      <c r="B15" s="308"/>
      <c r="C15" s="309"/>
      <c r="D15" s="310"/>
      <c r="E15" s="311"/>
      <c r="F15" s="309"/>
      <c r="G15" s="309"/>
      <c r="H15" s="312"/>
      <c r="I15" s="313"/>
      <c r="J15" s="313"/>
      <c r="K15" s="313"/>
      <c r="L15" s="314"/>
      <c r="M15" s="315"/>
    </row>
    <row r="16" spans="1:13" ht="15">
      <c r="A16" s="301"/>
      <c r="B16" s="289"/>
      <c r="C16" s="303"/>
      <c r="D16" s="304"/>
      <c r="E16" s="305"/>
      <c r="F16" s="303"/>
      <c r="G16" s="303"/>
      <c r="H16" s="306"/>
      <c r="I16" s="291"/>
      <c r="J16" s="291"/>
      <c r="K16" s="291"/>
      <c r="L16" s="315"/>
      <c r="M16" s="315"/>
    </row>
    <row r="17" spans="1:13" ht="15">
      <c r="A17" s="296" t="s">
        <v>42</v>
      </c>
      <c r="B17" s="316" t="s">
        <v>136</v>
      </c>
      <c r="C17" s="303"/>
      <c r="D17" s="304"/>
      <c r="E17" s="305"/>
      <c r="F17" s="303"/>
      <c r="G17" s="303"/>
      <c r="H17" s="306"/>
      <c r="I17" s="291"/>
      <c r="J17" s="291"/>
      <c r="K17" s="291"/>
      <c r="L17" s="291"/>
      <c r="M17" s="291"/>
    </row>
    <row r="18" spans="1:13" ht="15">
      <c r="A18" s="301"/>
      <c r="B18" s="302" t="s">
        <v>116</v>
      </c>
      <c r="C18" s="317"/>
      <c r="D18" s="304"/>
      <c r="E18" s="305"/>
      <c r="F18" s="317"/>
      <c r="G18" s="317"/>
      <c r="H18" s="318"/>
      <c r="I18" s="291"/>
      <c r="J18" s="291"/>
      <c r="K18" s="291"/>
      <c r="L18" s="291"/>
      <c r="M18" s="291"/>
    </row>
    <row r="19" spans="1:13" ht="15">
      <c r="A19" s="301"/>
      <c r="B19" s="302" t="s">
        <v>94</v>
      </c>
      <c r="C19" s="317"/>
      <c r="D19" s="304"/>
      <c r="E19" s="305"/>
      <c r="F19" s="317"/>
      <c r="G19" s="317"/>
      <c r="H19" s="318"/>
      <c r="I19" s="291"/>
      <c r="J19" s="291"/>
      <c r="K19" s="291"/>
      <c r="L19" s="291"/>
      <c r="M19" s="291"/>
    </row>
    <row r="20" spans="1:13" ht="15">
      <c r="A20" s="301"/>
      <c r="B20" s="302" t="s">
        <v>95</v>
      </c>
      <c r="C20" s="317"/>
      <c r="D20" s="304"/>
      <c r="E20" s="305"/>
      <c r="F20" s="317"/>
      <c r="G20" s="317"/>
      <c r="H20" s="318"/>
      <c r="I20" s="291"/>
      <c r="J20" s="291"/>
      <c r="K20" s="291"/>
      <c r="L20" s="291"/>
      <c r="M20" s="291"/>
    </row>
    <row r="21" spans="1:13" ht="15">
      <c r="A21" s="301"/>
      <c r="B21" s="307" t="s">
        <v>96</v>
      </c>
      <c r="C21" s="317"/>
      <c r="D21" s="304"/>
      <c r="E21" s="305"/>
      <c r="F21" s="317"/>
      <c r="G21" s="317"/>
      <c r="H21" s="318"/>
      <c r="I21" s="291"/>
      <c r="J21" s="291"/>
      <c r="K21" s="291"/>
      <c r="L21" s="291"/>
      <c r="M21" s="291"/>
    </row>
    <row r="22" spans="1:13" ht="15">
      <c r="A22" s="301"/>
      <c r="B22" s="308"/>
      <c r="C22" s="309"/>
      <c r="D22" s="310"/>
      <c r="E22" s="311"/>
      <c r="F22" s="309"/>
      <c r="G22" s="309"/>
      <c r="H22" s="312"/>
      <c r="I22" s="313"/>
      <c r="J22" s="313"/>
      <c r="K22" s="313"/>
      <c r="L22" s="313"/>
      <c r="M22" s="291"/>
    </row>
    <row r="23" spans="1:13" ht="15">
      <c r="A23" s="301"/>
      <c r="B23" s="319"/>
      <c r="C23" s="303"/>
      <c r="D23" s="304"/>
      <c r="E23" s="305"/>
      <c r="F23" s="303"/>
      <c r="G23" s="303"/>
      <c r="H23" s="306"/>
      <c r="I23" s="291"/>
      <c r="J23" s="291"/>
      <c r="K23" s="291"/>
      <c r="L23" s="291"/>
      <c r="M23" s="291"/>
    </row>
    <row r="24" spans="1:13" ht="15">
      <c r="A24" s="301" t="s">
        <v>43</v>
      </c>
      <c r="B24" s="316" t="s">
        <v>137</v>
      </c>
      <c r="C24" s="303"/>
      <c r="D24" s="304"/>
      <c r="E24" s="305"/>
      <c r="F24" s="303"/>
      <c r="G24" s="303"/>
      <c r="H24" s="306"/>
      <c r="I24" s="291"/>
      <c r="J24" s="291"/>
      <c r="K24" s="291"/>
      <c r="L24" s="320"/>
      <c r="M24" s="320"/>
    </row>
    <row r="25" spans="1:13" ht="15">
      <c r="A25" s="301"/>
      <c r="B25" s="302" t="s">
        <v>116</v>
      </c>
      <c r="C25" s="303"/>
      <c r="D25" s="304"/>
      <c r="E25" s="305"/>
      <c r="F25" s="303"/>
      <c r="G25" s="303"/>
      <c r="H25" s="306"/>
      <c r="I25" s="291"/>
      <c r="J25" s="291"/>
      <c r="K25" s="291"/>
      <c r="L25" s="291"/>
      <c r="M25" s="291"/>
    </row>
    <row r="26" spans="1:13" ht="15">
      <c r="A26" s="301"/>
      <c r="B26" s="302" t="s">
        <v>94</v>
      </c>
      <c r="C26" s="303"/>
      <c r="D26" s="304"/>
      <c r="E26" s="305"/>
      <c r="F26" s="303"/>
      <c r="G26" s="303"/>
      <c r="H26" s="306"/>
      <c r="I26" s="291"/>
      <c r="J26" s="291"/>
      <c r="K26" s="291"/>
      <c r="L26" s="291"/>
      <c r="M26" s="291"/>
    </row>
    <row r="27" spans="1:13" ht="15">
      <c r="A27" s="301"/>
      <c r="B27" s="302" t="s">
        <v>95</v>
      </c>
      <c r="C27" s="303"/>
      <c r="D27" s="304"/>
      <c r="E27" s="305"/>
      <c r="F27" s="303"/>
      <c r="G27" s="303"/>
      <c r="H27" s="306"/>
      <c r="I27" s="291"/>
      <c r="J27" s="291"/>
      <c r="K27" s="291"/>
      <c r="L27" s="291"/>
      <c r="M27" s="291"/>
    </row>
    <row r="28" spans="1:13" ht="15">
      <c r="A28" s="301"/>
      <c r="B28" s="307" t="s">
        <v>96</v>
      </c>
      <c r="C28" s="303"/>
      <c r="D28" s="304"/>
      <c r="E28" s="305"/>
      <c r="F28" s="303"/>
      <c r="G28" s="303"/>
      <c r="H28" s="306"/>
      <c r="I28" s="291"/>
      <c r="J28" s="291"/>
      <c r="K28" s="291"/>
      <c r="L28" s="291"/>
      <c r="M28" s="291"/>
    </row>
    <row r="29" spans="1:13" ht="15">
      <c r="A29" s="301"/>
      <c r="B29" s="308"/>
      <c r="C29" s="309"/>
      <c r="D29" s="310"/>
      <c r="E29" s="311"/>
      <c r="F29" s="309"/>
      <c r="G29" s="309"/>
      <c r="H29" s="312"/>
      <c r="I29" s="313"/>
      <c r="J29" s="313"/>
      <c r="K29" s="313"/>
      <c r="L29" s="313"/>
      <c r="M29" s="291"/>
    </row>
    <row r="30" spans="1:13" s="329" customFormat="1" ht="11.25" customHeight="1">
      <c r="A30" s="301"/>
      <c r="B30" s="581"/>
      <c r="C30" s="303"/>
      <c r="D30" s="304"/>
      <c r="E30" s="305"/>
      <c r="F30" s="303"/>
      <c r="G30" s="303"/>
      <c r="H30" s="306"/>
      <c r="I30" s="291"/>
      <c r="J30" s="291"/>
      <c r="K30" s="291"/>
      <c r="L30" s="291"/>
      <c r="M30" s="291"/>
    </row>
    <row r="31" spans="1:13" s="329" customFormat="1" ht="15">
      <c r="A31" s="301" t="s">
        <v>44</v>
      </c>
      <c r="B31" s="316" t="s">
        <v>138</v>
      </c>
      <c r="C31" s="303"/>
      <c r="D31" s="304"/>
      <c r="E31" s="305"/>
      <c r="F31" s="303"/>
      <c r="G31" s="303"/>
      <c r="H31" s="306"/>
      <c r="I31" s="291"/>
      <c r="J31" s="291"/>
      <c r="K31" s="291"/>
      <c r="L31" s="320"/>
      <c r="M31" s="320"/>
    </row>
    <row r="32" spans="1:13" ht="15">
      <c r="A32" s="301"/>
      <c r="B32" s="302" t="s">
        <v>116</v>
      </c>
      <c r="C32" s="303"/>
      <c r="D32" s="304"/>
      <c r="E32" s="305"/>
      <c r="F32" s="303"/>
      <c r="G32" s="303"/>
      <c r="H32" s="306"/>
      <c r="I32" s="291"/>
      <c r="J32" s="291"/>
      <c r="K32" s="291"/>
      <c r="L32" s="291"/>
      <c r="M32" s="291"/>
    </row>
    <row r="33" spans="1:13" ht="15">
      <c r="A33" s="301"/>
      <c r="B33" s="302" t="s">
        <v>94</v>
      </c>
      <c r="C33" s="303"/>
      <c r="D33" s="304"/>
      <c r="E33" s="305"/>
      <c r="F33" s="303"/>
      <c r="G33" s="303"/>
      <c r="H33" s="306"/>
      <c r="I33" s="291"/>
      <c r="J33" s="291"/>
      <c r="K33" s="291"/>
      <c r="L33" s="291"/>
      <c r="M33" s="291"/>
    </row>
    <row r="34" spans="1:13" ht="15">
      <c r="A34" s="301"/>
      <c r="B34" s="302" t="s">
        <v>95</v>
      </c>
      <c r="C34" s="303"/>
      <c r="D34" s="304"/>
      <c r="E34" s="305"/>
      <c r="F34" s="303"/>
      <c r="G34" s="303"/>
      <c r="H34" s="306"/>
      <c r="I34" s="291"/>
      <c r="J34" s="291"/>
      <c r="K34" s="291"/>
      <c r="L34" s="291"/>
      <c r="M34" s="291"/>
    </row>
    <row r="35" spans="1:13" ht="15">
      <c r="A35" s="301"/>
      <c r="B35" s="307" t="s">
        <v>96</v>
      </c>
      <c r="C35" s="303"/>
      <c r="D35" s="304"/>
      <c r="E35" s="305"/>
      <c r="F35" s="303"/>
      <c r="G35" s="303"/>
      <c r="H35" s="306"/>
      <c r="I35" s="291"/>
      <c r="J35" s="291"/>
      <c r="K35" s="291"/>
      <c r="L35" s="291"/>
      <c r="M35" s="291"/>
    </row>
    <row r="36" spans="1:13" ht="15">
      <c r="A36" s="301"/>
      <c r="B36" s="308"/>
      <c r="C36" s="309"/>
      <c r="D36" s="310"/>
      <c r="E36" s="311"/>
      <c r="F36" s="309"/>
      <c r="G36" s="309"/>
      <c r="H36" s="312"/>
      <c r="I36" s="313"/>
      <c r="J36" s="313"/>
      <c r="K36" s="313"/>
      <c r="L36" s="313"/>
      <c r="M36" s="291"/>
    </row>
    <row r="37" spans="1:13" s="327" customFormat="1" ht="8.25" customHeight="1">
      <c r="A37" s="321"/>
      <c r="B37" s="322"/>
      <c r="C37" s="269"/>
      <c r="D37" s="323"/>
      <c r="E37" s="324"/>
      <c r="F37" s="269"/>
      <c r="G37" s="269"/>
      <c r="H37" s="325"/>
      <c r="I37" s="326"/>
      <c r="J37" s="326"/>
      <c r="K37" s="326"/>
      <c r="L37" s="326"/>
      <c r="M37" s="291"/>
    </row>
    <row r="38" spans="1:13" ht="15" hidden="1">
      <c r="A38" s="301" t="s">
        <v>45</v>
      </c>
      <c r="B38" s="316" t="s">
        <v>139</v>
      </c>
      <c r="C38" s="303"/>
      <c r="D38" s="304"/>
      <c r="E38" s="305"/>
      <c r="F38" s="303"/>
      <c r="G38" s="303"/>
      <c r="H38" s="306"/>
      <c r="I38" s="291"/>
      <c r="J38" s="291"/>
      <c r="K38" s="291"/>
      <c r="L38" s="291"/>
      <c r="M38" s="291"/>
    </row>
    <row r="39" spans="1:13" ht="15" hidden="1">
      <c r="A39" s="301"/>
      <c r="B39" s="302" t="s">
        <v>116</v>
      </c>
      <c r="C39" s="328"/>
      <c r="D39" s="304"/>
      <c r="E39" s="305"/>
      <c r="F39" s="303"/>
      <c r="G39" s="303"/>
      <c r="H39" s="306"/>
      <c r="I39" s="291"/>
      <c r="J39" s="291"/>
      <c r="K39" s="291"/>
      <c r="L39" s="291"/>
      <c r="M39" s="291"/>
    </row>
    <row r="40" spans="1:13" ht="15" hidden="1">
      <c r="A40" s="301"/>
      <c r="B40" s="302" t="s">
        <v>94</v>
      </c>
      <c r="C40" s="328"/>
      <c r="D40" s="304"/>
      <c r="E40" s="305"/>
      <c r="F40" s="303"/>
      <c r="G40" s="303"/>
      <c r="H40" s="306"/>
      <c r="I40" s="291"/>
      <c r="J40" s="291"/>
      <c r="K40" s="291"/>
      <c r="L40" s="291"/>
      <c r="M40" s="291"/>
    </row>
    <row r="41" spans="1:13" ht="15" hidden="1">
      <c r="A41" s="301"/>
      <c r="B41" s="302" t="s">
        <v>95</v>
      </c>
      <c r="C41" s="328"/>
      <c r="D41" s="304"/>
      <c r="E41" s="305"/>
      <c r="F41" s="303"/>
      <c r="G41" s="303"/>
      <c r="H41" s="306"/>
      <c r="I41" s="291"/>
      <c r="J41" s="291"/>
      <c r="K41" s="291"/>
      <c r="L41" s="291"/>
      <c r="M41" s="291"/>
    </row>
    <row r="42" spans="1:13" ht="15" hidden="1">
      <c r="A42" s="301"/>
      <c r="B42" s="307" t="s">
        <v>96</v>
      </c>
      <c r="C42" s="328"/>
      <c r="D42" s="304"/>
      <c r="E42" s="305"/>
      <c r="F42" s="303"/>
      <c r="G42" s="303"/>
      <c r="H42" s="306"/>
      <c r="I42" s="291"/>
      <c r="J42" s="291"/>
      <c r="K42" s="291"/>
      <c r="L42" s="291"/>
      <c r="M42" s="291"/>
    </row>
    <row r="43" spans="1:13" ht="15" hidden="1">
      <c r="A43" s="301"/>
      <c r="B43" s="308"/>
      <c r="C43" s="309"/>
      <c r="D43" s="310"/>
      <c r="E43" s="311"/>
      <c r="F43" s="309"/>
      <c r="G43" s="309"/>
      <c r="H43" s="312"/>
      <c r="I43" s="313"/>
      <c r="J43" s="313"/>
      <c r="K43" s="313"/>
      <c r="L43" s="314"/>
      <c r="M43" s="315"/>
    </row>
    <row r="44" spans="1:13" ht="25.5" customHeight="1" hidden="1">
      <c r="A44" s="301"/>
      <c r="B44" s="316"/>
      <c r="C44" s="303"/>
      <c r="D44" s="304"/>
      <c r="E44" s="305"/>
      <c r="F44" s="303"/>
      <c r="G44" s="303"/>
      <c r="H44" s="306"/>
      <c r="I44" s="291"/>
      <c r="J44" s="291"/>
      <c r="K44" s="291"/>
      <c r="L44" s="315"/>
      <c r="M44" s="315"/>
    </row>
    <row r="45" spans="1:13" s="329" customFormat="1" ht="15" hidden="1">
      <c r="A45" s="301" t="s">
        <v>46</v>
      </c>
      <c r="B45" s="316" t="s">
        <v>140</v>
      </c>
      <c r="C45" s="303"/>
      <c r="D45" s="304"/>
      <c r="E45" s="305"/>
      <c r="F45" s="303"/>
      <c r="G45" s="303"/>
      <c r="H45" s="306"/>
      <c r="I45" s="291"/>
      <c r="J45" s="291"/>
      <c r="K45" s="291"/>
      <c r="L45" s="320"/>
      <c r="M45" s="320"/>
    </row>
    <row r="46" spans="2:13" ht="15" hidden="1">
      <c r="B46" s="302" t="s">
        <v>116</v>
      </c>
      <c r="C46" s="303"/>
      <c r="D46" s="304"/>
      <c r="E46" s="305"/>
      <c r="F46" s="303"/>
      <c r="G46" s="303"/>
      <c r="H46" s="306"/>
      <c r="I46" s="291"/>
      <c r="J46" s="291"/>
      <c r="K46" s="291"/>
      <c r="L46" s="291"/>
      <c r="M46" s="291"/>
    </row>
    <row r="47" spans="2:13" ht="15" hidden="1">
      <c r="B47" s="302" t="s">
        <v>94</v>
      </c>
      <c r="C47" s="303"/>
      <c r="D47" s="304"/>
      <c r="E47" s="305"/>
      <c r="F47" s="303"/>
      <c r="G47" s="303"/>
      <c r="H47" s="306"/>
      <c r="I47" s="291"/>
      <c r="J47" s="291"/>
      <c r="K47" s="291"/>
      <c r="L47" s="291"/>
      <c r="M47" s="291"/>
    </row>
    <row r="48" spans="2:13" ht="15" hidden="1">
      <c r="B48" s="302" t="s">
        <v>95</v>
      </c>
      <c r="C48" s="303"/>
      <c r="D48" s="304"/>
      <c r="E48" s="305"/>
      <c r="F48" s="303"/>
      <c r="G48" s="303"/>
      <c r="H48" s="306"/>
      <c r="I48" s="291"/>
      <c r="J48" s="291"/>
      <c r="K48" s="291"/>
      <c r="L48" s="291"/>
      <c r="M48" s="291"/>
    </row>
    <row r="49" spans="2:13" ht="15" hidden="1">
      <c r="B49" s="307" t="s">
        <v>96</v>
      </c>
      <c r="C49" s="303"/>
      <c r="D49" s="304"/>
      <c r="E49" s="305"/>
      <c r="F49" s="303"/>
      <c r="G49" s="303"/>
      <c r="H49" s="306"/>
      <c r="I49" s="291"/>
      <c r="J49" s="291"/>
      <c r="K49" s="291"/>
      <c r="L49" s="291"/>
      <c r="M49" s="291"/>
    </row>
    <row r="50" spans="2:13" ht="15" hidden="1">
      <c r="B50" s="308"/>
      <c r="C50" s="309"/>
      <c r="D50" s="310"/>
      <c r="E50" s="311"/>
      <c r="F50" s="309"/>
      <c r="G50" s="309"/>
      <c r="H50" s="312"/>
      <c r="I50" s="313"/>
      <c r="J50" s="313"/>
      <c r="K50" s="313"/>
      <c r="L50" s="313"/>
      <c r="M50" s="291"/>
    </row>
    <row r="51" spans="2:13" ht="15" hidden="1">
      <c r="B51" s="319"/>
      <c r="C51" s="303"/>
      <c r="D51" s="304"/>
      <c r="E51" s="305"/>
      <c r="F51" s="303"/>
      <c r="G51" s="303"/>
      <c r="H51" s="306"/>
      <c r="I51" s="291"/>
      <c r="J51" s="291"/>
      <c r="K51" s="291"/>
      <c r="L51" s="287"/>
      <c r="M51" s="287"/>
    </row>
    <row r="52" spans="1:13" s="339" customFormat="1" ht="24.75" customHeight="1" thickBot="1">
      <c r="A52" s="331"/>
      <c r="B52" s="332" t="s">
        <v>109</v>
      </c>
      <c r="C52" s="333"/>
      <c r="D52" s="334"/>
      <c r="E52" s="335"/>
      <c r="F52" s="333"/>
      <c r="G52" s="333"/>
      <c r="H52" s="333"/>
      <c r="I52" s="336"/>
      <c r="J52" s="336"/>
      <c r="K52" s="336"/>
      <c r="L52" s="337"/>
      <c r="M52" s="338"/>
    </row>
    <row r="53" spans="1:13" s="346" customFormat="1" ht="15.75" thickTop="1">
      <c r="A53" s="274"/>
      <c r="B53" s="340"/>
      <c r="C53" s="341"/>
      <c r="D53" s="342"/>
      <c r="E53" s="343"/>
      <c r="F53" s="341"/>
      <c r="G53" s="341"/>
      <c r="H53" s="341"/>
      <c r="I53" s="344"/>
      <c r="J53" s="344"/>
      <c r="K53" s="344"/>
      <c r="L53" s="345"/>
      <c r="M53" s="345"/>
    </row>
    <row r="54" spans="1:10" ht="15">
      <c r="A54" s="329"/>
      <c r="B54" s="347" t="s">
        <v>207</v>
      </c>
      <c r="J54" s="351"/>
    </row>
    <row r="55" spans="1:10" ht="15">
      <c r="A55" s="329"/>
      <c r="B55" s="352" t="s">
        <v>116</v>
      </c>
      <c r="C55" s="673" t="s">
        <v>173</v>
      </c>
      <c r="D55" s="673"/>
      <c r="E55" s="673"/>
      <c r="F55" s="673"/>
      <c r="G55" s="673"/>
      <c r="H55" s="673"/>
      <c r="J55" s="351"/>
    </row>
    <row r="56" spans="1:10" ht="15">
      <c r="A56" s="329"/>
      <c r="B56" s="352" t="s">
        <v>94</v>
      </c>
      <c r="C56" s="673" t="s">
        <v>176</v>
      </c>
      <c r="D56" s="673"/>
      <c r="E56" s="673"/>
      <c r="F56" s="673"/>
      <c r="G56" s="673"/>
      <c r="H56" s="673"/>
      <c r="J56" s="351"/>
    </row>
    <row r="57" spans="1:10" ht="15">
      <c r="A57" s="329"/>
      <c r="B57" s="352" t="s">
        <v>95</v>
      </c>
      <c r="C57" s="353" t="s">
        <v>174</v>
      </c>
      <c r="D57" s="353"/>
      <c r="E57" s="353"/>
      <c r="F57" s="353"/>
      <c r="G57" s="353"/>
      <c r="H57" s="353"/>
      <c r="J57" s="351"/>
    </row>
    <row r="58" spans="1:10" ht="15">
      <c r="A58" s="329"/>
      <c r="B58" s="352" t="s">
        <v>96</v>
      </c>
      <c r="C58" s="673" t="s">
        <v>175</v>
      </c>
      <c r="D58" s="673"/>
      <c r="E58" s="673"/>
      <c r="F58" s="673"/>
      <c r="G58" s="673"/>
      <c r="H58" s="673"/>
      <c r="J58" s="351"/>
    </row>
    <row r="59" spans="1:10" ht="15">
      <c r="A59" s="329"/>
      <c r="B59" s="352"/>
      <c r="C59" s="353"/>
      <c r="D59" s="353"/>
      <c r="E59" s="353"/>
      <c r="F59" s="353"/>
      <c r="G59" s="353"/>
      <c r="H59" s="353"/>
      <c r="J59" s="351"/>
    </row>
    <row r="60" spans="1:10" ht="15">
      <c r="A60" s="329"/>
      <c r="B60" s="347" t="s">
        <v>208</v>
      </c>
      <c r="C60" s="354" t="s">
        <v>177</v>
      </c>
      <c r="D60" s="354"/>
      <c r="E60" s="354"/>
      <c r="F60" s="354"/>
      <c r="G60" s="354"/>
      <c r="H60" s="354"/>
      <c r="J60" s="351"/>
    </row>
  </sheetData>
  <sheetProtection/>
  <mergeCells count="6">
    <mergeCell ref="C55:H55"/>
    <mergeCell ref="C56:H56"/>
    <mergeCell ref="C58:H58"/>
    <mergeCell ref="C8:H8"/>
    <mergeCell ref="A1:M1"/>
    <mergeCell ref="B4:H4"/>
  </mergeCells>
  <printOptions/>
  <pageMargins left="0.708661417322835" right="0.708661417322835" top="0.748031496062992" bottom="0.25" header="0.31496062992126" footer="0.31496062992126"/>
  <pageSetup fitToHeight="0" fitToWidth="1" horizontalDpi="600" verticalDpi="600" orientation="landscape" paperSize="9" scale="7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2" width="10.57421875" style="99" customWidth="1"/>
    <col min="3" max="3" width="8.00390625" style="99" customWidth="1"/>
    <col min="4" max="4" width="6.7109375" style="604" bestFit="1" customWidth="1"/>
    <col min="5" max="5" width="10.57421875" style="99" customWidth="1"/>
    <col min="6" max="6" width="20.57421875" style="99" customWidth="1"/>
    <col min="7" max="9" width="15.57421875" style="99" customWidth="1"/>
    <col min="10" max="10" width="10.421875" style="99" customWidth="1"/>
    <col min="11" max="11" width="7.57421875" style="99" customWidth="1"/>
    <col min="12" max="12" width="9.140625" style="99" customWidth="1"/>
    <col min="13" max="18" width="12.57421875" style="99" customWidth="1"/>
    <col min="19" max="20" width="15.57421875" style="99" customWidth="1"/>
    <col min="21" max="16384" width="9.00390625" style="99" customWidth="1"/>
  </cols>
  <sheetData>
    <row r="1" spans="1:18" s="81" customFormat="1" ht="19.5" customHeight="1">
      <c r="A1" s="238" t="s">
        <v>350</v>
      </c>
      <c r="B1" s="84"/>
      <c r="C1" s="84"/>
      <c r="D1" s="603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ht="18" customHeight="1">
      <c r="A2" s="255" t="s">
        <v>183</v>
      </c>
    </row>
    <row r="3" spans="1:20" s="223" customFormat="1" ht="39.75" customHeight="1">
      <c r="A3" s="680" t="s">
        <v>97</v>
      </c>
      <c r="B3" s="680" t="s">
        <v>124</v>
      </c>
      <c r="C3" s="678" t="s">
        <v>160</v>
      </c>
      <c r="D3" s="679" t="s">
        <v>301</v>
      </c>
      <c r="E3" s="678" t="s">
        <v>181</v>
      </c>
      <c r="F3" s="678" t="s">
        <v>178</v>
      </c>
      <c r="G3" s="678" t="s">
        <v>179</v>
      </c>
      <c r="H3" s="678" t="s">
        <v>180</v>
      </c>
      <c r="I3" s="678" t="s">
        <v>161</v>
      </c>
      <c r="J3" s="678" t="s">
        <v>216</v>
      </c>
      <c r="K3" s="680" t="s">
        <v>162</v>
      </c>
      <c r="L3" s="680"/>
      <c r="M3" s="678" t="s">
        <v>217</v>
      </c>
      <c r="N3" s="680" t="s">
        <v>12</v>
      </c>
      <c r="O3" s="680" t="s">
        <v>146</v>
      </c>
      <c r="P3" s="680"/>
      <c r="Q3" s="678" t="s">
        <v>163</v>
      </c>
      <c r="R3" s="678"/>
      <c r="S3" s="678" t="s">
        <v>164</v>
      </c>
      <c r="T3" s="678" t="s">
        <v>218</v>
      </c>
    </row>
    <row r="4" spans="1:20" s="223" customFormat="1" ht="38.25" customHeight="1">
      <c r="A4" s="680"/>
      <c r="B4" s="680"/>
      <c r="C4" s="678"/>
      <c r="D4" s="679"/>
      <c r="E4" s="678"/>
      <c r="F4" s="678"/>
      <c r="G4" s="678"/>
      <c r="H4" s="678"/>
      <c r="I4" s="678"/>
      <c r="J4" s="678"/>
      <c r="K4" s="608" t="s">
        <v>165</v>
      </c>
      <c r="L4" s="608" t="s">
        <v>166</v>
      </c>
      <c r="M4" s="678"/>
      <c r="N4" s="680"/>
      <c r="O4" s="607" t="s">
        <v>225</v>
      </c>
      <c r="P4" s="607" t="s">
        <v>167</v>
      </c>
      <c r="Q4" s="608" t="s">
        <v>168</v>
      </c>
      <c r="R4" s="608" t="s">
        <v>184</v>
      </c>
      <c r="S4" s="678"/>
      <c r="T4" s="678"/>
    </row>
    <row r="5" spans="1:20" ht="12.75">
      <c r="A5" s="100"/>
      <c r="B5" s="100"/>
      <c r="C5" s="100"/>
      <c r="D5" s="605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</row>
    <row r="6" spans="1:20" ht="12.75">
      <c r="A6" s="100"/>
      <c r="B6" s="100"/>
      <c r="C6" s="100"/>
      <c r="D6" s="605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</row>
    <row r="7" spans="1:20" ht="12.75">
      <c r="A7" s="100"/>
      <c r="B7" s="100"/>
      <c r="C7" s="100"/>
      <c r="D7" s="605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</row>
    <row r="8" spans="1:20" ht="12.75">
      <c r="A8" s="100"/>
      <c r="B8" s="100"/>
      <c r="C8" s="100"/>
      <c r="D8" s="605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</row>
    <row r="9" spans="1:20" ht="12.75">
      <c r="A9" s="100"/>
      <c r="B9" s="100"/>
      <c r="C9" s="100"/>
      <c r="D9" s="605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</row>
    <row r="10" spans="1:20" ht="12.75">
      <c r="A10" s="100"/>
      <c r="B10" s="100"/>
      <c r="C10" s="100"/>
      <c r="D10" s="605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</row>
    <row r="11" spans="1:20" ht="12.75">
      <c r="A11" s="100"/>
      <c r="B11" s="100"/>
      <c r="C11" s="100"/>
      <c r="D11" s="605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20" ht="12.75">
      <c r="A12" s="100"/>
      <c r="B12" s="100"/>
      <c r="C12" s="100"/>
      <c r="D12" s="605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</row>
    <row r="13" spans="1:20" ht="12.75">
      <c r="A13" s="100"/>
      <c r="B13" s="100"/>
      <c r="C13" s="100"/>
      <c r="D13" s="605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</row>
    <row r="14" spans="1:20" ht="12.75">
      <c r="A14" s="100"/>
      <c r="B14" s="100"/>
      <c r="C14" s="100"/>
      <c r="D14" s="605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1:20" ht="12.75">
      <c r="A15" s="100"/>
      <c r="B15" s="100"/>
      <c r="C15" s="100"/>
      <c r="D15" s="605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ht="12.75">
      <c r="A16" s="100"/>
      <c r="B16" s="100"/>
      <c r="C16" s="100"/>
      <c r="D16" s="605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</row>
    <row r="17" spans="1:20" ht="12.75">
      <c r="A17" s="100"/>
      <c r="B17" s="100"/>
      <c r="C17" s="100"/>
      <c r="D17" s="605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1:20" ht="12.75">
      <c r="A18" s="100"/>
      <c r="B18" s="100"/>
      <c r="C18" s="100"/>
      <c r="D18" s="605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1:20" ht="12.75">
      <c r="A19" s="100"/>
      <c r="B19" s="100"/>
      <c r="C19" s="100"/>
      <c r="D19" s="605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1:20" ht="12.75">
      <c r="A20" s="100"/>
      <c r="B20" s="100"/>
      <c r="C20" s="100"/>
      <c r="D20" s="605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1:20" ht="12.75">
      <c r="A21" s="100"/>
      <c r="B21" s="100"/>
      <c r="C21" s="100"/>
      <c r="D21" s="605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1:20" ht="12.75">
      <c r="A22" s="100"/>
      <c r="B22" s="100"/>
      <c r="C22" s="100"/>
      <c r="D22" s="605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1:20" ht="12.75">
      <c r="A23" s="100"/>
      <c r="B23" s="100"/>
      <c r="C23" s="100"/>
      <c r="D23" s="605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1:20" ht="12.75">
      <c r="A24" s="100"/>
      <c r="B24" s="100"/>
      <c r="C24" s="100"/>
      <c r="D24" s="605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1:20" ht="12.75">
      <c r="A25" s="100"/>
      <c r="B25" s="100"/>
      <c r="C25" s="100"/>
      <c r="D25" s="605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1:20" ht="12.75">
      <c r="A26" s="100"/>
      <c r="B26" s="100"/>
      <c r="C26" s="100"/>
      <c r="D26" s="605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1:20" ht="12.75">
      <c r="A27" s="100"/>
      <c r="B27" s="100"/>
      <c r="C27" s="100"/>
      <c r="D27" s="605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1:20" ht="12.75">
      <c r="A28" s="100"/>
      <c r="B28" s="100"/>
      <c r="C28" s="100"/>
      <c r="D28" s="605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1:20" ht="12.75">
      <c r="A29" s="100"/>
      <c r="B29" s="100"/>
      <c r="C29" s="100"/>
      <c r="D29" s="605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1:20" ht="12.75">
      <c r="A30" s="100"/>
      <c r="B30" s="100"/>
      <c r="C30" s="100"/>
      <c r="D30" s="605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1:20" ht="12.75">
      <c r="A31" s="100"/>
      <c r="B31" s="100"/>
      <c r="C31" s="100"/>
      <c r="D31" s="605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1:20" ht="12.75">
      <c r="A32" s="100"/>
      <c r="B32" s="100"/>
      <c r="C32" s="100"/>
      <c r="D32" s="605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1:20" ht="12.75">
      <c r="A33" s="100"/>
      <c r="B33" s="100"/>
      <c r="C33" s="100"/>
      <c r="D33" s="605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1:20" ht="12.75">
      <c r="A34" s="100"/>
      <c r="B34" s="100"/>
      <c r="C34" s="100"/>
      <c r="D34" s="605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1:20" ht="12.75">
      <c r="A35" s="100"/>
      <c r="B35" s="100"/>
      <c r="C35" s="100"/>
      <c r="D35" s="605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1:20" ht="12.75">
      <c r="A36" s="100"/>
      <c r="B36" s="100"/>
      <c r="C36" s="100"/>
      <c r="D36" s="605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1:20" ht="12.75">
      <c r="A37" s="100"/>
      <c r="B37" s="100"/>
      <c r="C37" s="100"/>
      <c r="D37" s="605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1:20" ht="12.75">
      <c r="A38" s="100"/>
      <c r="B38" s="100"/>
      <c r="C38" s="100"/>
      <c r="D38" s="605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1:20" ht="12.75">
      <c r="A39" s="100"/>
      <c r="B39" s="100"/>
      <c r="C39" s="100"/>
      <c r="D39" s="605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1:20" ht="12.75">
      <c r="A40" s="100"/>
      <c r="B40" s="100"/>
      <c r="C40" s="100"/>
      <c r="D40" s="605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1:20" ht="12.75">
      <c r="A41" s="100"/>
      <c r="B41" s="100"/>
      <c r="C41" s="100"/>
      <c r="D41" s="605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1:20" ht="12.75">
      <c r="A42" s="100"/>
      <c r="B42" s="100"/>
      <c r="C42" s="100"/>
      <c r="D42" s="605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1:20" ht="12.75">
      <c r="A43" s="100"/>
      <c r="B43" s="100"/>
      <c r="C43" s="100"/>
      <c r="D43" s="605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1:20" ht="12.75">
      <c r="A44" s="100"/>
      <c r="B44" s="100"/>
      <c r="C44" s="100"/>
      <c r="D44" s="605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1:20" ht="12.75">
      <c r="A45" s="100"/>
      <c r="B45" s="100"/>
      <c r="C45" s="100"/>
      <c r="D45" s="605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1:20" ht="12.75">
      <c r="A46" s="100"/>
      <c r="B46" s="100"/>
      <c r="C46" s="100"/>
      <c r="D46" s="605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1:20" ht="12.75">
      <c r="A47" s="100"/>
      <c r="B47" s="100"/>
      <c r="C47" s="100"/>
      <c r="D47" s="605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</sheetData>
  <sheetProtection/>
  <mergeCells count="17">
    <mergeCell ref="N3:N4"/>
    <mergeCell ref="O3:P3"/>
    <mergeCell ref="Q3:R3"/>
    <mergeCell ref="S3:S4"/>
    <mergeCell ref="T3:T4"/>
    <mergeCell ref="G3:G4"/>
    <mergeCell ref="H3:H4"/>
    <mergeCell ref="I3:I4"/>
    <mergeCell ref="J3:J4"/>
    <mergeCell ref="K3:L3"/>
    <mergeCell ref="M3:M4"/>
    <mergeCell ref="A3:A4"/>
    <mergeCell ref="B3:B4"/>
    <mergeCell ref="C3:C4"/>
    <mergeCell ref="D3:D4"/>
    <mergeCell ref="E3:E4"/>
    <mergeCell ref="F3:F4"/>
  </mergeCells>
  <printOptions/>
  <pageMargins left="0" right="0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 D</dc:creator>
  <cp:keywords/>
  <dc:description/>
  <cp:lastModifiedBy>Nur Farhanah Haji Mohd Aus</cp:lastModifiedBy>
  <cp:lastPrinted>2016-07-21T08:16:56Z</cp:lastPrinted>
  <dcterms:created xsi:type="dcterms:W3CDTF">2012-12-06T03:06:38Z</dcterms:created>
  <dcterms:modified xsi:type="dcterms:W3CDTF">2017-04-22T08:40:47Z</dcterms:modified>
  <cp:category/>
  <cp:version/>
  <cp:contentType/>
  <cp:contentStatus/>
</cp:coreProperties>
</file>